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:\Meu Drive\Bolsas 2024\Relatórios mensais\8 - Agosto\Pacial\"/>
    </mc:Choice>
  </mc:AlternateContent>
  <xr:revisionPtr revIDLastSave="0" documentId="13_ncr:1_{1E270DD6-7DFD-4B2D-90F7-462198C0CF96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Base" sheetId="1" r:id="rId1"/>
    <sheet name="Canceladas" sheetId="3" r:id="rId2"/>
    <sheet name="Programas-Mestrado" sheetId="2" r:id="rId3"/>
    <sheet name="Programas-Doutorado" sheetId="5" r:id="rId4"/>
    <sheet name="Cotas" sheetId="6" r:id="rId5"/>
    <sheet name="Indicadores" sheetId="7" state="hidden" r:id="rId6"/>
  </sheets>
  <definedNames>
    <definedName name="_xlnm._FilterDatabase" localSheetId="0" hidden="1">Base!$A$1:$K$1023</definedName>
    <definedName name="_xlnm._FilterDatabase" localSheetId="1" hidden="1">Canceladas!$A$1:$K$2779</definedName>
    <definedName name="_xlnm._FilterDatabase" localSheetId="4" hidden="1">Cotas!$F$2:$K$49</definedName>
    <definedName name="_xlnm._FilterDatabase" localSheetId="3" hidden="1">'Programas-Doutorado'!$B$1:$M$45</definedName>
    <definedName name="_xlnm._FilterDatabase" localSheetId="2" hidden="1">'Programas-Mestrado'!$B$1:$M$48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6" l="1"/>
  <c r="K7" i="6"/>
  <c r="K14" i="6"/>
  <c r="K15" i="6"/>
  <c r="K22" i="6"/>
  <c r="K23" i="6"/>
  <c r="K30" i="6"/>
  <c r="K31" i="6"/>
  <c r="K38" i="6"/>
  <c r="K39" i="6"/>
  <c r="K48" i="6"/>
  <c r="D2854" i="3"/>
  <c r="D2855" i="3"/>
  <c r="D2856" i="3"/>
  <c r="D2857" i="3"/>
  <c r="D2858" i="3"/>
  <c r="D2859" i="3"/>
  <c r="D2860" i="3"/>
  <c r="D2861" i="3"/>
  <c r="D2862" i="3"/>
  <c r="D2863" i="3"/>
  <c r="D2864" i="3"/>
  <c r="D2865" i="3"/>
  <c r="D2866" i="3"/>
  <c r="D2867" i="3"/>
  <c r="D2868" i="3"/>
  <c r="D2869" i="3"/>
  <c r="D2870" i="3"/>
  <c r="D2871" i="3"/>
  <c r="D2872" i="3"/>
  <c r="D2873" i="3"/>
  <c r="D2874" i="3"/>
  <c r="D2875" i="3"/>
  <c r="D2876" i="3"/>
  <c r="D2877" i="3"/>
  <c r="D2878" i="3"/>
  <c r="D2879" i="3"/>
  <c r="D2880" i="3"/>
  <c r="D2881" i="3"/>
  <c r="D2882" i="3"/>
  <c r="D2883" i="3"/>
  <c r="D2884" i="3"/>
  <c r="D2885" i="3"/>
  <c r="D2886" i="3"/>
  <c r="D2887" i="3"/>
  <c r="D2888" i="3"/>
  <c r="D2842" i="3"/>
  <c r="D2843" i="3"/>
  <c r="D2844" i="3"/>
  <c r="D2845" i="3"/>
  <c r="D2846" i="3"/>
  <c r="D2847" i="3"/>
  <c r="D2848" i="3"/>
  <c r="D2849" i="3"/>
  <c r="D2850" i="3"/>
  <c r="D2851" i="3"/>
  <c r="D2852" i="3"/>
  <c r="D2853" i="3"/>
  <c r="M44" i="6" a="1"/>
  <c r="M44" i="6" s="1"/>
  <c r="M45" i="6" a="1"/>
  <c r="M45" i="6" s="1"/>
  <c r="M46" i="6" a="1"/>
  <c r="M46" i="6" s="1"/>
  <c r="M47" i="6" a="1"/>
  <c r="M47" i="6" s="1"/>
  <c r="M48" i="6" a="1"/>
  <c r="M48" i="6" s="1"/>
  <c r="M49" i="6" a="1"/>
  <c r="M49" i="6" s="1"/>
  <c r="M50" i="6" a="1"/>
  <c r="M50" i="6" s="1"/>
  <c r="M51" i="6" a="1"/>
  <c r="M51" i="6" s="1"/>
  <c r="M52" i="6" a="1"/>
  <c r="M52" i="6" s="1"/>
  <c r="M53" i="6" a="1"/>
  <c r="M53" i="6" s="1"/>
  <c r="M54" i="6" a="1"/>
  <c r="M54" i="6" s="1"/>
  <c r="N54" i="6" s="1"/>
  <c r="K49" i="6"/>
  <c r="K47" i="6"/>
  <c r="K46" i="6"/>
  <c r="K45" i="6"/>
  <c r="K44" i="6"/>
  <c r="K43" i="6"/>
  <c r="K42" i="6"/>
  <c r="K41" i="6"/>
  <c r="K40" i="6"/>
  <c r="K37" i="6"/>
  <c r="K36" i="6"/>
  <c r="K35" i="6"/>
  <c r="K34" i="6"/>
  <c r="K33" i="6"/>
  <c r="K32" i="6"/>
  <c r="K29" i="6"/>
  <c r="K28" i="6"/>
  <c r="K27" i="6"/>
  <c r="K26" i="6"/>
  <c r="K25" i="6"/>
  <c r="K24" i="6"/>
  <c r="K21" i="6"/>
  <c r="K20" i="6"/>
  <c r="K19" i="6"/>
  <c r="K18" i="6"/>
  <c r="K17" i="6"/>
  <c r="K16" i="6"/>
  <c r="K13" i="6"/>
  <c r="K12" i="6"/>
  <c r="K11" i="6"/>
  <c r="K10" i="6"/>
  <c r="K9" i="6"/>
  <c r="K8" i="6"/>
  <c r="K5" i="6"/>
  <c r="K4" i="6"/>
  <c r="K3" i="6"/>
  <c r="M43" i="6" a="1"/>
  <c r="M43" i="6" s="1"/>
  <c r="M37" i="6" a="1"/>
  <c r="M37" i="6" s="1"/>
  <c r="M38" i="6" a="1"/>
  <c r="M38" i="6" s="1"/>
  <c r="M39" i="6" a="1"/>
  <c r="M39" i="6" s="1"/>
  <c r="M40" i="6" a="1"/>
  <c r="M40" i="6" s="1"/>
  <c r="M41" i="6" a="1"/>
  <c r="M41" i="6" s="1"/>
  <c r="M42" i="6" a="1"/>
  <c r="M42" i="6" s="1"/>
  <c r="D2841" i="3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2" i="1"/>
  <c r="D2813" i="3"/>
  <c r="D2814" i="3"/>
  <c r="D2815" i="3"/>
  <c r="D2816" i="3"/>
  <c r="D2817" i="3"/>
  <c r="D2818" i="3"/>
  <c r="D2819" i="3"/>
  <c r="D2820" i="3"/>
  <c r="D2821" i="3"/>
  <c r="D2822" i="3"/>
  <c r="D2823" i="3"/>
  <c r="D2824" i="3"/>
  <c r="D2825" i="3"/>
  <c r="D2826" i="3"/>
  <c r="D2827" i="3"/>
  <c r="D2828" i="3"/>
  <c r="D2829" i="3"/>
  <c r="D2830" i="3"/>
  <c r="D2831" i="3"/>
  <c r="D2832" i="3"/>
  <c r="D2833" i="3"/>
  <c r="D2834" i="3"/>
  <c r="D2835" i="3"/>
  <c r="D2836" i="3"/>
  <c r="D2837" i="3"/>
  <c r="D2838" i="3"/>
  <c r="D2839" i="3"/>
  <c r="D2840" i="3"/>
  <c r="O51" i="6" l="1"/>
  <c r="N51" i="6"/>
  <c r="Q51" i="6"/>
  <c r="R51" i="6" s="1"/>
  <c r="N50" i="6"/>
  <c r="Q50" i="6"/>
  <c r="R50" i="6" s="1"/>
  <c r="O47" i="6"/>
  <c r="N47" i="6"/>
  <c r="T47" i="6" s="1"/>
  <c r="Q47" i="6"/>
  <c r="R47" i="6" s="1"/>
  <c r="N46" i="6"/>
  <c r="Q46" i="6"/>
  <c r="R46" i="6" s="1"/>
  <c r="Q54" i="6"/>
  <c r="R54" i="6" s="1"/>
  <c r="Q49" i="6"/>
  <c r="R49" i="6" s="1"/>
  <c r="N49" i="6"/>
  <c r="O49" i="6"/>
  <c r="P49" i="6"/>
  <c r="Q53" i="6"/>
  <c r="R53" i="6" s="1"/>
  <c r="P53" i="6"/>
  <c r="N53" i="6"/>
  <c r="O53" i="6"/>
  <c r="Q45" i="6"/>
  <c r="R45" i="6" s="1"/>
  <c r="P45" i="6"/>
  <c r="N45" i="6"/>
  <c r="O45" i="6"/>
  <c r="P48" i="6"/>
  <c r="O48" i="6"/>
  <c r="Q48" i="6"/>
  <c r="R48" i="6" s="1"/>
  <c r="N48" i="6"/>
  <c r="P52" i="6"/>
  <c r="Q52" i="6"/>
  <c r="R52" i="6" s="1"/>
  <c r="N52" i="6"/>
  <c r="O52" i="6"/>
  <c r="P44" i="6"/>
  <c r="O44" i="6"/>
  <c r="Q44" i="6"/>
  <c r="R44" i="6" s="1"/>
  <c r="N44" i="6"/>
  <c r="P46" i="6"/>
  <c r="O54" i="6"/>
  <c r="T54" i="6" s="1"/>
  <c r="P51" i="6"/>
  <c r="O50" i="6"/>
  <c r="P47" i="6"/>
  <c r="O46" i="6"/>
  <c r="P54" i="6"/>
  <c r="P50" i="6"/>
  <c r="P40" i="6"/>
  <c r="O40" i="6"/>
  <c r="Q40" i="6"/>
  <c r="R40" i="6" s="1"/>
  <c r="Q38" i="6"/>
  <c r="R38" i="6" s="1"/>
  <c r="Q43" i="6"/>
  <c r="R43" i="6" s="1"/>
  <c r="O43" i="6"/>
  <c r="N43" i="6"/>
  <c r="P43" i="6"/>
  <c r="P41" i="6"/>
  <c r="Q41" i="6"/>
  <c r="R41" i="6" s="1"/>
  <c r="N41" i="6"/>
  <c r="O41" i="6"/>
  <c r="Q42" i="6"/>
  <c r="R42" i="6" s="1"/>
  <c r="N42" i="6"/>
  <c r="O42" i="6"/>
  <c r="P42" i="6"/>
  <c r="O39" i="6"/>
  <c r="P39" i="6"/>
  <c r="Q39" i="6"/>
  <c r="R39" i="6" s="1"/>
  <c r="Q37" i="6"/>
  <c r="R37" i="6" s="1"/>
  <c r="O37" i="6"/>
  <c r="P37" i="6"/>
  <c r="O38" i="6"/>
  <c r="P38" i="6"/>
  <c r="D2780" i="3"/>
  <c r="D2781" i="3"/>
  <c r="D2782" i="3"/>
  <c r="D2783" i="3"/>
  <c r="D2784" i="3"/>
  <c r="D2785" i="3"/>
  <c r="D2786" i="3"/>
  <c r="D2787" i="3"/>
  <c r="D2788" i="3"/>
  <c r="D2789" i="3"/>
  <c r="D2790" i="3"/>
  <c r="D2791" i="3"/>
  <c r="D2792" i="3"/>
  <c r="D2793" i="3"/>
  <c r="D2794" i="3"/>
  <c r="D2795" i="3"/>
  <c r="D2796" i="3"/>
  <c r="D2797" i="3"/>
  <c r="D2798" i="3"/>
  <c r="D2799" i="3"/>
  <c r="D2800" i="3"/>
  <c r="D2801" i="3"/>
  <c r="D2802" i="3"/>
  <c r="D2803" i="3"/>
  <c r="D2804" i="3"/>
  <c r="D2805" i="3"/>
  <c r="D2806" i="3"/>
  <c r="D2807" i="3"/>
  <c r="D2808" i="3"/>
  <c r="D2809" i="3"/>
  <c r="D2810" i="3"/>
  <c r="D2811" i="3"/>
  <c r="D2812" i="3"/>
  <c r="D768" i="1"/>
  <c r="D114" i="1"/>
  <c r="D115" i="1"/>
  <c r="D148" i="1"/>
  <c r="D406" i="1"/>
  <c r="D254" i="1"/>
  <c r="D960" i="1"/>
  <c r="D961" i="1"/>
  <c r="H768" i="1"/>
  <c r="H114" i="1"/>
  <c r="H115" i="1"/>
  <c r="H148" i="1"/>
  <c r="H406" i="1"/>
  <c r="H254" i="1"/>
  <c r="H960" i="1"/>
  <c r="H961" i="1"/>
  <c r="D2777" i="3"/>
  <c r="D2778" i="3"/>
  <c r="D2779" i="3"/>
  <c r="D2762" i="3"/>
  <c r="D2763" i="3"/>
  <c r="D2764" i="3"/>
  <c r="D2765" i="3"/>
  <c r="D2766" i="3"/>
  <c r="D2767" i="3"/>
  <c r="D2768" i="3"/>
  <c r="D2769" i="3"/>
  <c r="D2770" i="3"/>
  <c r="D2771" i="3"/>
  <c r="D2772" i="3"/>
  <c r="D2773" i="3"/>
  <c r="D2774" i="3"/>
  <c r="D2775" i="3"/>
  <c r="D2776" i="3"/>
  <c r="T51" i="6" l="1"/>
  <c r="T52" i="6"/>
  <c r="T45" i="6"/>
  <c r="T49" i="6"/>
  <c r="T43" i="6"/>
  <c r="T44" i="6"/>
  <c r="T48" i="6"/>
  <c r="T50" i="6"/>
  <c r="T53" i="6"/>
  <c r="T46" i="6"/>
  <c r="T41" i="6"/>
  <c r="T42" i="6"/>
  <c r="D2760" i="3"/>
  <c r="D2761" i="3"/>
  <c r="H716" i="1"/>
  <c r="H780" i="1"/>
  <c r="H493" i="1"/>
  <c r="H494" i="1"/>
  <c r="H533" i="1"/>
  <c r="H945" i="1"/>
  <c r="H150" i="1"/>
  <c r="H151" i="1"/>
  <c r="H812" i="1"/>
  <c r="H813" i="1"/>
  <c r="H220" i="1"/>
  <c r="D716" i="1"/>
  <c r="D780" i="1"/>
  <c r="D493" i="1"/>
  <c r="D494" i="1"/>
  <c r="D533" i="1"/>
  <c r="D945" i="1"/>
  <c r="D150" i="1"/>
  <c r="D151" i="1"/>
  <c r="D812" i="1"/>
  <c r="D813" i="1"/>
  <c r="D220" i="1"/>
  <c r="H681" i="1"/>
  <c r="H682" i="1"/>
  <c r="H556" i="1"/>
  <c r="H208" i="1"/>
  <c r="H1011" i="1"/>
  <c r="D681" i="1"/>
  <c r="D682" i="1"/>
  <c r="D556" i="1"/>
  <c r="D208" i="1"/>
  <c r="D1011" i="1"/>
  <c r="D2732" i="3"/>
  <c r="D2733" i="3"/>
  <c r="D2734" i="3"/>
  <c r="D2735" i="3"/>
  <c r="D2736" i="3"/>
  <c r="D2737" i="3"/>
  <c r="D2738" i="3"/>
  <c r="D2739" i="3"/>
  <c r="D2740" i="3"/>
  <c r="D2741" i="3"/>
  <c r="D2742" i="3"/>
  <c r="D2743" i="3"/>
  <c r="D2744" i="3"/>
  <c r="D2745" i="3"/>
  <c r="D2746" i="3"/>
  <c r="D2747" i="3"/>
  <c r="D2748" i="3"/>
  <c r="D2749" i="3"/>
  <c r="D2750" i="3"/>
  <c r="D2751" i="3"/>
  <c r="D2752" i="3"/>
  <c r="D2753" i="3"/>
  <c r="D2754" i="3"/>
  <c r="D2755" i="3"/>
  <c r="D2756" i="3"/>
  <c r="D2757" i="3"/>
  <c r="D2758" i="3"/>
  <c r="D2759" i="3"/>
  <c r="H5" i="6" l="1"/>
  <c r="H13" i="6"/>
  <c r="H21" i="6"/>
  <c r="H29" i="6"/>
  <c r="H37" i="6"/>
  <c r="H45" i="6"/>
  <c r="H592" i="1"/>
  <c r="H869" i="1"/>
  <c r="H421" i="1"/>
  <c r="H645" i="1"/>
  <c r="H621" i="1"/>
  <c r="H765" i="1"/>
  <c r="H15" i="1"/>
  <c r="H149" i="1"/>
  <c r="H738" i="1"/>
  <c r="H242" i="1"/>
  <c r="H602" i="1"/>
  <c r="D869" i="1"/>
  <c r="D421" i="1"/>
  <c r="D645" i="1"/>
  <c r="D621" i="1"/>
  <c r="D765" i="1"/>
  <c r="D15" i="1"/>
  <c r="D149" i="1"/>
  <c r="D738" i="1"/>
  <c r="D242" i="1"/>
  <c r="D602" i="1"/>
  <c r="D592" i="1"/>
  <c r="H10" i="6"/>
  <c r="H18" i="6"/>
  <c r="H26" i="6"/>
  <c r="H34" i="6"/>
  <c r="H42" i="6"/>
  <c r="H4" i="6"/>
  <c r="H6" i="6"/>
  <c r="H14" i="6"/>
  <c r="H20" i="6"/>
  <c r="H22" i="6"/>
  <c r="H28" i="6"/>
  <c r="H30" i="6"/>
  <c r="H44" i="6"/>
  <c r="H47" i="6"/>
  <c r="D2730" i="3"/>
  <c r="D2731" i="3"/>
  <c r="D2727" i="3"/>
  <c r="D2728" i="3"/>
  <c r="D2729" i="3"/>
  <c r="H32" i="1"/>
  <c r="H33" i="1"/>
  <c r="H996" i="1"/>
  <c r="H574" i="1"/>
  <c r="H622" i="1"/>
  <c r="H952" i="1"/>
  <c r="H648" i="1"/>
  <c r="H649" i="1"/>
  <c r="H861" i="1"/>
  <c r="D32" i="1"/>
  <c r="D33" i="1"/>
  <c r="D996" i="1"/>
  <c r="D574" i="1"/>
  <c r="D622" i="1"/>
  <c r="D952" i="1"/>
  <c r="D648" i="1"/>
  <c r="D649" i="1"/>
  <c r="D861" i="1"/>
  <c r="H36" i="6"/>
  <c r="D2724" i="3"/>
  <c r="D2725" i="3"/>
  <c r="D2726" i="3"/>
  <c r="H788" i="1"/>
  <c r="H31" i="1"/>
  <c r="H534" i="1"/>
  <c r="H59" i="1"/>
  <c r="H173" i="1"/>
  <c r="H231" i="1"/>
  <c r="H232" i="1"/>
  <c r="H312" i="1"/>
  <c r="H463" i="1"/>
  <c r="H230" i="1"/>
  <c r="H754" i="1"/>
  <c r="H226" i="1"/>
  <c r="H441" i="1"/>
  <c r="H703" i="1"/>
  <c r="D788" i="1"/>
  <c r="D31" i="1"/>
  <c r="D534" i="1"/>
  <c r="D59" i="1"/>
  <c r="D173" i="1"/>
  <c r="D231" i="1"/>
  <c r="D232" i="1"/>
  <c r="D312" i="1"/>
  <c r="D463" i="1"/>
  <c r="D230" i="1"/>
  <c r="D754" i="1"/>
  <c r="D226" i="1"/>
  <c r="D441" i="1"/>
  <c r="D703" i="1"/>
  <c r="H163" i="1"/>
  <c r="H128" i="1"/>
  <c r="H607" i="1"/>
  <c r="H944" i="1"/>
  <c r="H528" i="1"/>
  <c r="H529" i="1"/>
  <c r="H530" i="1"/>
  <c r="H531" i="1"/>
  <c r="H666" i="1"/>
  <c r="H667" i="1"/>
  <c r="H193" i="1"/>
  <c r="H194" i="1"/>
  <c r="H179" i="1"/>
  <c r="H53" i="1"/>
  <c r="H247" i="1"/>
  <c r="H73" i="1"/>
  <c r="H273" i="1"/>
  <c r="H507" i="1"/>
  <c r="H742" i="1"/>
  <c r="H743" i="1"/>
  <c r="H458" i="1"/>
  <c r="H459" i="1"/>
  <c r="H460" i="1"/>
  <c r="H461" i="1"/>
  <c r="H775" i="1"/>
  <c r="D775" i="1"/>
  <c r="D163" i="1"/>
  <c r="D128" i="1"/>
  <c r="D607" i="1"/>
  <c r="D944" i="1"/>
  <c r="D528" i="1"/>
  <c r="D529" i="1"/>
  <c r="D530" i="1"/>
  <c r="D531" i="1"/>
  <c r="D666" i="1"/>
  <c r="D667" i="1"/>
  <c r="D193" i="1"/>
  <c r="D194" i="1"/>
  <c r="D179" i="1"/>
  <c r="D53" i="1"/>
  <c r="D247" i="1"/>
  <c r="D73" i="1"/>
  <c r="D273" i="1"/>
  <c r="D507" i="1"/>
  <c r="D742" i="1"/>
  <c r="D743" i="1"/>
  <c r="D458" i="1"/>
  <c r="D459" i="1"/>
  <c r="D460" i="1"/>
  <c r="D461" i="1"/>
  <c r="H8" i="6"/>
  <c r="H43" i="6"/>
  <c r="H48" i="6"/>
  <c r="H49" i="6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2650" i="3"/>
  <c r="D2651" i="3"/>
  <c r="D2652" i="3"/>
  <c r="D2653" i="3"/>
  <c r="D2654" i="3"/>
  <c r="D2655" i="3"/>
  <c r="D2656" i="3"/>
  <c r="D2657" i="3"/>
  <c r="D2658" i="3"/>
  <c r="D2659" i="3"/>
  <c r="D2660" i="3"/>
  <c r="D2661" i="3"/>
  <c r="D2662" i="3"/>
  <c r="D2663" i="3"/>
  <c r="D2664" i="3"/>
  <c r="D2665" i="3"/>
  <c r="D2666" i="3"/>
  <c r="D2667" i="3"/>
  <c r="D2668" i="3"/>
  <c r="D2669" i="3"/>
  <c r="D2670" i="3"/>
  <c r="D2671" i="3"/>
  <c r="D2672" i="3"/>
  <c r="D2673" i="3"/>
  <c r="D2674" i="3"/>
  <c r="D2675" i="3"/>
  <c r="D2676" i="3"/>
  <c r="D2677" i="3"/>
  <c r="D2678" i="3"/>
  <c r="D2679" i="3"/>
  <c r="D2680" i="3"/>
  <c r="D2681" i="3"/>
  <c r="D2682" i="3"/>
  <c r="D2683" i="3"/>
  <c r="D2684" i="3"/>
  <c r="D2685" i="3"/>
  <c r="D2686" i="3"/>
  <c r="D2687" i="3"/>
  <c r="D2688" i="3"/>
  <c r="D2689" i="3"/>
  <c r="D2690" i="3"/>
  <c r="D2691" i="3"/>
  <c r="D2692" i="3"/>
  <c r="D2693" i="3"/>
  <c r="D2694" i="3"/>
  <c r="D2695" i="3"/>
  <c r="D2696" i="3"/>
  <c r="D2697" i="3"/>
  <c r="D2698" i="3"/>
  <c r="D2699" i="3"/>
  <c r="D2700" i="3"/>
  <c r="D2701" i="3"/>
  <c r="D2702" i="3"/>
  <c r="D2703" i="3"/>
  <c r="D2704" i="3"/>
  <c r="D2705" i="3"/>
  <c r="D2706" i="3"/>
  <c r="D2707" i="3"/>
  <c r="D2708" i="3"/>
  <c r="D2709" i="3"/>
  <c r="D2710" i="3"/>
  <c r="D2711" i="3"/>
  <c r="D2712" i="3"/>
  <c r="D2713" i="3"/>
  <c r="D2714" i="3"/>
  <c r="D2715" i="3"/>
  <c r="D2716" i="3"/>
  <c r="D2717" i="3"/>
  <c r="D2718" i="3"/>
  <c r="D2719" i="3"/>
  <c r="D2720" i="3"/>
  <c r="D2721" i="3"/>
  <c r="D2722" i="3"/>
  <c r="D2723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506" i="1"/>
  <c r="D64" i="1"/>
  <c r="D707" i="1"/>
  <c r="D691" i="1"/>
  <c r="D948" i="1"/>
  <c r="D949" i="1"/>
  <c r="D483" i="1"/>
  <c r="D858" i="1"/>
  <c r="D866" i="1"/>
  <c r="D777" i="1"/>
  <c r="D244" i="1"/>
  <c r="D62" i="1"/>
  <c r="D290" i="1"/>
  <c r="D291" i="1"/>
  <c r="D422" i="1"/>
  <c r="H506" i="1"/>
  <c r="H64" i="1"/>
  <c r="H707" i="1"/>
  <c r="H691" i="1"/>
  <c r="H948" i="1"/>
  <c r="H949" i="1"/>
  <c r="H483" i="1"/>
  <c r="H858" i="1"/>
  <c r="H866" i="1"/>
  <c r="H777" i="1"/>
  <c r="H244" i="1"/>
  <c r="H62" i="1"/>
  <c r="H290" i="1"/>
  <c r="H291" i="1"/>
  <c r="H422" i="1"/>
  <c r="H46" i="6"/>
  <c r="H41" i="6"/>
  <c r="H40" i="6"/>
  <c r="H39" i="6"/>
  <c r="H38" i="6"/>
  <c r="H35" i="6"/>
  <c r="H33" i="6"/>
  <c r="H32" i="6"/>
  <c r="H31" i="6"/>
  <c r="H27" i="6"/>
  <c r="H25" i="6"/>
  <c r="H24" i="6"/>
  <c r="H23" i="6"/>
  <c r="H19" i="6"/>
  <c r="H17" i="6"/>
  <c r="H16" i="6"/>
  <c r="H15" i="6"/>
  <c r="H12" i="6"/>
  <c r="H11" i="6"/>
  <c r="H7" i="6"/>
  <c r="H9" i="6"/>
  <c r="H3" i="6"/>
  <c r="D733" i="1"/>
  <c r="D758" i="1"/>
  <c r="D678" i="1"/>
  <c r="D679" i="1"/>
  <c r="D680" i="1"/>
  <c r="H733" i="1"/>
  <c r="H758" i="1"/>
  <c r="H678" i="1"/>
  <c r="H679" i="1"/>
  <c r="H680" i="1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10" i="1"/>
  <c r="H210" i="1"/>
  <c r="H419" i="1"/>
  <c r="H217" i="1"/>
  <c r="H260" i="1"/>
  <c r="H995" i="1"/>
  <c r="H715" i="1"/>
  <c r="H277" i="1"/>
  <c r="H915" i="1"/>
  <c r="H512" i="1"/>
  <c r="D419" i="1"/>
  <c r="D217" i="1"/>
  <c r="D260" i="1"/>
  <c r="D995" i="1"/>
  <c r="D715" i="1"/>
  <c r="D277" i="1"/>
  <c r="D915" i="1"/>
  <c r="D512" i="1"/>
  <c r="H218" i="1"/>
  <c r="H515" i="1"/>
  <c r="D218" i="1"/>
  <c r="D515" i="1"/>
  <c r="D428" i="1"/>
  <c r="H532" i="1" l="1"/>
  <c r="H755" i="1"/>
  <c r="H922" i="1"/>
  <c r="H255" i="1"/>
  <c r="H104" i="1"/>
  <c r="H547" i="1"/>
  <c r="H804" i="1"/>
  <c r="H378" i="1"/>
  <c r="H3" i="1"/>
  <c r="H662" i="1"/>
  <c r="H407" i="1"/>
  <c r="H116" i="1"/>
  <c r="H224" i="1"/>
  <c r="H22" i="1"/>
  <c r="H552" i="1"/>
  <c r="H229" i="1"/>
  <c r="H987" i="1"/>
  <c r="H82" i="1"/>
  <c r="H396" i="1"/>
  <c r="H615" i="1"/>
  <c r="H382" i="1"/>
  <c r="H793" i="1"/>
  <c r="H280" i="1"/>
  <c r="D104" i="1"/>
  <c r="D547" i="1"/>
  <c r="D804" i="1"/>
  <c r="D378" i="1"/>
  <c r="D532" i="1"/>
  <c r="D3" i="1"/>
  <c r="D662" i="1"/>
  <c r="D407" i="1"/>
  <c r="D116" i="1"/>
  <c r="D224" i="1"/>
  <c r="D22" i="1"/>
  <c r="D552" i="1"/>
  <c r="D229" i="1"/>
  <c r="D987" i="1"/>
  <c r="D82" i="1"/>
  <c r="D396" i="1"/>
  <c r="D615" i="1"/>
  <c r="D382" i="1"/>
  <c r="D793" i="1"/>
  <c r="D280" i="1"/>
  <c r="D755" i="1"/>
  <c r="D922" i="1"/>
  <c r="D255" i="1"/>
  <c r="H96" i="1"/>
  <c r="H246" i="1"/>
  <c r="H17" i="1"/>
  <c r="H138" i="1"/>
  <c r="H368" i="1"/>
  <c r="H646" i="1"/>
  <c r="H413" i="1"/>
  <c r="D96" i="1"/>
  <c r="D246" i="1"/>
  <c r="D17" i="1"/>
  <c r="D138" i="1"/>
  <c r="D368" i="1"/>
  <c r="D646" i="1"/>
  <c r="D413" i="1"/>
  <c r="D963" i="1"/>
  <c r="D843" i="1"/>
  <c r="D415" i="1"/>
  <c r="D136" i="1"/>
  <c r="D778" i="1"/>
  <c r="D427" i="1"/>
  <c r="D447" i="1"/>
  <c r="D670" i="1"/>
  <c r="D920" i="1"/>
  <c r="D538" i="1"/>
  <c r="D125" i="1"/>
  <c r="D684" i="1"/>
  <c r="D797" i="1"/>
  <c r="D930" i="1"/>
  <c r="D189" i="1"/>
  <c r="D94" i="1"/>
  <c r="D838" i="1"/>
  <c r="D566" i="1"/>
  <c r="D487" i="1"/>
  <c r="D868" i="1"/>
  <c r="D582" i="1"/>
  <c r="D985" i="1"/>
  <c r="D946" i="1"/>
  <c r="D192" i="1"/>
  <c r="D375" i="1"/>
  <c r="D98" i="1"/>
  <c r="D921" i="1"/>
  <c r="D814" i="1"/>
  <c r="D927" i="1"/>
  <c r="D25" i="1"/>
  <c r="D699" i="1"/>
  <c r="D434" i="1"/>
  <c r="D23" i="1"/>
  <c r="D14" i="1"/>
  <c r="D888" i="1"/>
  <c r="D735" i="1"/>
  <c r="D108" i="1"/>
  <c r="D992" i="1"/>
  <c r="D924" i="1"/>
  <c r="D209" i="1"/>
  <c r="D238" i="1"/>
  <c r="D266" i="1"/>
  <c r="D295" i="1"/>
  <c r="D890" i="1"/>
  <c r="D993" i="1"/>
  <c r="D341" i="1"/>
  <c r="D161" i="1"/>
  <c r="D698" i="1"/>
  <c r="D846" i="1"/>
  <c r="D126" i="1"/>
  <c r="D895" i="1"/>
  <c r="D841" i="1"/>
  <c r="D216" i="1"/>
  <c r="D974" i="1"/>
  <c r="D545" i="1"/>
  <c r="D91" i="1"/>
  <c r="D751" i="1"/>
  <c r="N39" i="6" s="1"/>
  <c r="T39" i="6" s="1"/>
  <c r="D701" i="1"/>
  <c r="D44" i="1"/>
  <c r="D204" i="1"/>
  <c r="D801" i="1"/>
  <c r="D338" i="1"/>
  <c r="D693" i="1"/>
  <c r="D554" i="1"/>
  <c r="D213" i="1"/>
  <c r="D408" i="1"/>
  <c r="D403" i="1"/>
  <c r="D436" i="1"/>
  <c r="D828" i="1"/>
  <c r="D779" i="1"/>
  <c r="D569" i="1"/>
  <c r="D184" i="1"/>
  <c r="D525" i="1"/>
  <c r="D752" i="1"/>
  <c r="D753" i="1"/>
  <c r="D49" i="1"/>
  <c r="D50" i="1"/>
  <c r="D206" i="1"/>
  <c r="D641" i="1"/>
  <c r="D207" i="1"/>
  <c r="D170" i="1"/>
  <c r="D516" i="1"/>
  <c r="D546" i="1"/>
  <c r="D343" i="1"/>
  <c r="D344" i="1"/>
  <c r="D636" i="1"/>
  <c r="D134" i="1"/>
  <c r="D499" i="1"/>
  <c r="D468" i="1"/>
  <c r="D725" i="1"/>
  <c r="D1001" i="1"/>
  <c r="D671" i="1"/>
  <c r="D424" i="1"/>
  <c r="D462" i="1"/>
  <c r="D175" i="1"/>
  <c r="D176" i="1"/>
  <c r="D934" i="1"/>
  <c r="D620" i="1"/>
  <c r="D1016" i="1"/>
  <c r="D214" i="1"/>
  <c r="D555" i="1"/>
  <c r="D302" i="1"/>
  <c r="N37" i="6" s="1"/>
  <c r="T37" i="6" s="1"/>
  <c r="D803" i="1"/>
  <c r="D925" i="1"/>
  <c r="D874" i="1"/>
  <c r="D941" i="1"/>
  <c r="D942" i="1"/>
  <c r="D480" i="1"/>
  <c r="D831" i="1"/>
  <c r="D717" i="1"/>
  <c r="D367" i="1"/>
  <c r="D597" i="1"/>
  <c r="D889" i="1"/>
  <c r="D160" i="1"/>
  <c r="D1000" i="1"/>
  <c r="D203" i="1"/>
  <c r="D13" i="1"/>
  <c r="D614" i="1"/>
  <c r="D825" i="1"/>
  <c r="D19" i="1"/>
  <c r="D586" i="1"/>
  <c r="D88" i="1"/>
  <c r="D584" i="1"/>
  <c r="D89" i="1"/>
  <c r="D127" i="1"/>
  <c r="D83" i="1"/>
  <c r="D474" i="1"/>
  <c r="D824" i="1"/>
  <c r="D167" i="1"/>
  <c r="D263" i="1"/>
  <c r="D34" i="1"/>
  <c r="D763" i="1"/>
  <c r="D313" i="1"/>
  <c r="D429" i="1"/>
  <c r="D165" i="1"/>
  <c r="D951" i="1"/>
  <c r="D772" i="1"/>
  <c r="D65" i="1"/>
  <c r="D171" i="1"/>
  <c r="D9" i="1"/>
  <c r="D513" i="1"/>
  <c r="D966" i="1"/>
  <c r="D440" i="1"/>
  <c r="D219" i="1"/>
  <c r="D911" i="1"/>
  <c r="D912" i="1"/>
  <c r="D69" i="1"/>
  <c r="D399" i="1"/>
  <c r="D713" i="1"/>
  <c r="D267" i="1"/>
  <c r="D976" i="1"/>
  <c r="D712" i="1"/>
  <c r="D897" i="1"/>
  <c r="D249" i="1"/>
  <c r="D744" i="1"/>
  <c r="D894" i="1"/>
  <c r="D42" i="1"/>
  <c r="D253" i="1"/>
  <c r="D470" i="1"/>
  <c r="D41" i="1"/>
  <c r="D686" i="1"/>
  <c r="D351" i="1"/>
  <c r="D867" i="1"/>
  <c r="D276" i="1"/>
  <c r="D905" i="1"/>
  <c r="D352" i="1"/>
  <c r="D294" i="1"/>
  <c r="D906" i="1"/>
  <c r="D359" i="1"/>
  <c r="D990" i="1"/>
  <c r="D283" i="1"/>
  <c r="D836" i="1"/>
  <c r="D913" i="1"/>
  <c r="D548" i="1"/>
  <c r="D549" i="1"/>
  <c r="D864" i="1"/>
  <c r="D600" i="1"/>
  <c r="D172" i="1"/>
  <c r="D939" i="1"/>
  <c r="D500" i="1"/>
  <c r="D808" i="1"/>
  <c r="D373" i="1"/>
  <c r="D56" i="1"/>
  <c r="D902" i="1"/>
  <c r="D402" i="1"/>
  <c r="D414" i="1"/>
  <c r="D303" i="1"/>
  <c r="D675" i="1"/>
  <c r="D409" i="1"/>
  <c r="D739" i="1"/>
  <c r="D781" i="1"/>
  <c r="D527" i="1"/>
  <c r="D637" i="1"/>
  <c r="D388" i="1"/>
  <c r="D919" i="1"/>
  <c r="D708" i="1"/>
  <c r="D709" i="1"/>
  <c r="D281" i="1"/>
  <c r="D54" i="1"/>
  <c r="D298" i="1"/>
  <c r="D782" i="1"/>
  <c r="D982" i="1"/>
  <c r="D837" i="1"/>
  <c r="D174" i="1"/>
  <c r="D182" i="1"/>
  <c r="D183" i="1"/>
  <c r="D631" i="1"/>
  <c r="D632" i="1"/>
  <c r="D473" i="1"/>
  <c r="D770" i="1"/>
  <c r="D785" i="1"/>
  <c r="D647" i="1"/>
  <c r="D810" i="1"/>
  <c r="D92" i="1"/>
  <c r="D67" i="1"/>
  <c r="D121" i="1"/>
  <c r="D967" i="1"/>
  <c r="D851" i="1"/>
  <c r="D563" i="1"/>
  <c r="D301" i="1"/>
  <c r="D749" i="1"/>
  <c r="D957" i="1"/>
  <c r="D318" i="1"/>
  <c r="D694" i="1"/>
  <c r="D20" i="1"/>
  <c r="D658" i="1"/>
  <c r="D659" i="1"/>
  <c r="D536" i="1"/>
  <c r="D537" i="1"/>
  <c r="D272" i="1"/>
  <c r="D910" i="1"/>
  <c r="D264" i="1"/>
  <c r="D418" i="1"/>
  <c r="D908" i="1"/>
  <c r="D404" i="1"/>
  <c r="D875" i="1"/>
  <c r="D478" i="1"/>
  <c r="D332" i="1"/>
  <c r="D333" i="1"/>
  <c r="D369" i="1"/>
  <c r="D336" i="1"/>
  <c r="D40" i="1"/>
  <c r="D199" i="1"/>
  <c r="D275" i="1"/>
  <c r="D361" i="1"/>
  <c r="D642" i="1"/>
  <c r="D485" i="1"/>
  <c r="D155" i="1"/>
  <c r="D697" i="1"/>
  <c r="D433" i="1"/>
  <c r="D103" i="1"/>
  <c r="D773" i="1"/>
  <c r="D97" i="1"/>
  <c r="D624" i="1"/>
  <c r="D456" i="1"/>
  <c r="D830" i="1"/>
  <c r="D904" i="1"/>
  <c r="D521" i="1"/>
  <c r="D695" i="1"/>
  <c r="D355" i="1"/>
  <c r="D205" i="1"/>
  <c r="D61" i="1"/>
  <c r="D122" i="1"/>
  <c r="D885" i="1"/>
  <c r="D541" i="1"/>
  <c r="D579" i="1"/>
  <c r="D580" i="1"/>
  <c r="D511" i="1"/>
  <c r="D558" i="1"/>
  <c r="D564" i="1"/>
  <c r="D1010" i="1"/>
  <c r="D423" i="1"/>
  <c r="D140" i="1"/>
  <c r="D139" i="1"/>
  <c r="D635" i="1"/>
  <c r="D696" i="1"/>
  <c r="D243" i="1"/>
  <c r="D293" i="1"/>
  <c r="D146" i="1"/>
  <c r="D517" i="1"/>
  <c r="D986" i="1"/>
  <c r="D145" i="1"/>
  <c r="D348" i="1"/>
  <c r="D798" i="1"/>
  <c r="D971" i="1"/>
  <c r="D639" i="1"/>
  <c r="D660" i="1"/>
  <c r="D661" i="1"/>
  <c r="D400" i="1"/>
  <c r="D929" i="1"/>
  <c r="D43" i="1"/>
  <c r="D76" i="1"/>
  <c r="D796" i="1"/>
  <c r="D692" i="1"/>
  <c r="D228" i="1"/>
  <c r="D347" i="1"/>
  <c r="D152" i="1"/>
  <c r="D48" i="1"/>
  <c r="D732" i="1"/>
  <c r="D479" i="1"/>
  <c r="D884" i="1"/>
  <c r="D385" i="1"/>
  <c r="D320" i="1"/>
  <c r="D583" i="1"/>
  <c r="D425" i="1"/>
  <c r="D917" i="1"/>
  <c r="D983" i="1"/>
  <c r="D63" i="1"/>
  <c r="D855" i="1"/>
  <c r="D618" i="1"/>
  <c r="D35" i="1"/>
  <c r="D745" i="1"/>
  <c r="D162" i="1"/>
  <c r="D27" i="1"/>
  <c r="D877" i="1"/>
  <c r="D876" i="1"/>
  <c r="D603" i="1"/>
  <c r="D625" i="1"/>
  <c r="D746" i="1"/>
  <c r="D926" i="1"/>
  <c r="D726" i="1"/>
  <c r="D28" i="1"/>
  <c r="D342" i="1"/>
  <c r="D973" i="1"/>
  <c r="D975" i="1"/>
  <c r="D816" i="1"/>
  <c r="D239" i="1"/>
  <c r="D147" i="1"/>
  <c r="D130" i="1"/>
  <c r="D81" i="1"/>
  <c r="D650" i="1"/>
  <c r="D195" i="1"/>
  <c r="D304" i="1"/>
  <c r="D898" i="1"/>
  <c r="D823" i="1"/>
  <c r="D644" i="1"/>
  <c r="D133" i="1"/>
  <c r="D411" i="1"/>
  <c r="D4" i="1"/>
  <c r="D665" i="1"/>
  <c r="D811" i="1"/>
  <c r="D334" i="1"/>
  <c r="D335" i="1"/>
  <c r="D767" i="1"/>
  <c r="D75" i="1"/>
  <c r="D469" i="1"/>
  <c r="D278" i="1"/>
  <c r="D430" i="1"/>
  <c r="D141" i="1"/>
  <c r="D988" i="1"/>
  <c r="D950" i="1"/>
  <c r="D482" i="1"/>
  <c r="D734" i="1"/>
  <c r="N38" i="6" s="1"/>
  <c r="T38" i="6" s="1"/>
  <c r="D630" i="1"/>
  <c r="D490" i="1"/>
  <c r="D792" i="1"/>
  <c r="D565" i="1"/>
  <c r="D329" i="1"/>
  <c r="D330" i="1"/>
  <c r="D331" i="1"/>
  <c r="D612" i="1"/>
  <c r="D719" i="1"/>
  <c r="D720" i="1"/>
  <c r="D656" i="1"/>
  <c r="D265" i="1"/>
  <c r="D999" i="1"/>
  <c r="D860" i="1"/>
  <c r="D274" i="1"/>
  <c r="D286" i="1"/>
  <c r="D124" i="1"/>
  <c r="D252" i="1"/>
  <c r="D187" i="1"/>
  <c r="D1015" i="1"/>
  <c r="D315" i="1"/>
  <c r="D316" i="1"/>
  <c r="D1009" i="1"/>
  <c r="D112" i="1"/>
  <c r="D783" i="1"/>
  <c r="D47" i="1"/>
  <c r="D164" i="1"/>
  <c r="D416" i="1"/>
  <c r="D30" i="1"/>
  <c r="D201" i="1"/>
  <c r="D137" i="1"/>
  <c r="D191" i="1"/>
  <c r="D730" i="1"/>
  <c r="D683" i="1"/>
  <c r="D154" i="1"/>
  <c r="D774" i="1"/>
  <c r="D519" i="1"/>
  <c r="D936" i="1"/>
  <c r="D356" i="1"/>
  <c r="D16" i="1"/>
  <c r="D339" i="1"/>
  <c r="D928" i="1"/>
  <c r="D144" i="1"/>
  <c r="D568" i="1"/>
  <c r="D186" i="1"/>
  <c r="D771" i="1"/>
  <c r="D899" i="1"/>
  <c r="D233" i="1"/>
  <c r="D561" i="1"/>
  <c r="D390" i="1"/>
  <c r="D958" i="1"/>
  <c r="D608" i="1"/>
  <c r="D700" i="1"/>
  <c r="D156" i="1"/>
  <c r="D900" i="1"/>
  <c r="D271" i="1"/>
  <c r="D543" i="1"/>
  <c r="D142" i="1"/>
  <c r="D809" i="1"/>
  <c r="D901" i="1"/>
  <c r="D653" i="1"/>
  <c r="D135" i="1"/>
  <c r="D998" i="1"/>
  <c r="D789" i="1"/>
  <c r="D327" i="1"/>
  <c r="D820" i="1"/>
  <c r="D594" i="1"/>
  <c r="D7" i="1"/>
  <c r="D120" i="1"/>
  <c r="D476" i="1"/>
  <c r="D969" i="1"/>
  <c r="D970" i="1"/>
  <c r="D157" i="1"/>
  <c r="D668" i="1"/>
  <c r="D553" i="1"/>
  <c r="D748" i="1"/>
  <c r="D251" i="1"/>
  <c r="D258" i="1"/>
  <c r="D78" i="1"/>
  <c r="D805" i="1"/>
  <c r="D943" i="1"/>
  <c r="D326" i="1"/>
  <c r="D262" i="1"/>
  <c r="D420" i="1"/>
  <c r="D940" i="1"/>
  <c r="D613" i="1"/>
  <c r="D107" i="1"/>
  <c r="D2" i="1"/>
  <c r="D879" i="1"/>
  <c r="D158" i="1"/>
  <c r="D760" i="1"/>
  <c r="D55" i="1"/>
  <c r="D45" i="1"/>
  <c r="D626" i="1"/>
  <c r="D282" i="1"/>
  <c r="D994" i="1"/>
  <c r="D595" i="1"/>
  <c r="D977" i="1"/>
  <c r="D1014" i="1"/>
  <c r="D862" i="1"/>
  <c r="D863" i="1"/>
  <c r="D619" i="1"/>
  <c r="D542" i="1"/>
  <c r="D417" i="1"/>
  <c r="D467" i="1"/>
  <c r="D605" i="1"/>
  <c r="D756" i="1"/>
  <c r="D353" i="1"/>
  <c r="D865" i="1"/>
  <c r="D932" i="1"/>
  <c r="D386" i="1"/>
  <c r="D526" i="1"/>
  <c r="D18" i="1"/>
  <c r="D989" i="1"/>
  <c r="D859" i="1"/>
  <c r="D370" i="1"/>
  <c r="D261" i="1"/>
  <c r="D587" i="1"/>
  <c r="D1012" i="1"/>
  <c r="D471" i="1"/>
  <c r="D979" i="1"/>
  <c r="D357" i="1"/>
  <c r="D466" i="1"/>
  <c r="D791" i="1"/>
  <c r="D46" i="1"/>
  <c r="D1002" i="1"/>
  <c r="D795" i="1"/>
  <c r="D848" i="1"/>
  <c r="D100" i="1"/>
  <c r="D634" i="1"/>
  <c r="D573" i="1"/>
  <c r="D391" i="1"/>
  <c r="D833" i="1"/>
  <c r="D405" i="1"/>
  <c r="D1003" i="1"/>
  <c r="D132" i="1"/>
  <c r="D109" i="1"/>
  <c r="D870" i="1"/>
  <c r="D938" i="1"/>
  <c r="D412" i="1"/>
  <c r="D654" i="1"/>
  <c r="D178" i="1"/>
  <c r="D196" i="1"/>
  <c r="D664" i="1"/>
  <c r="D784" i="1"/>
  <c r="D317" i="1"/>
  <c r="D606" i="1"/>
  <c r="D215" i="1"/>
  <c r="D887" i="1"/>
  <c r="D727" i="1"/>
  <c r="D815" i="1"/>
  <c r="D71" i="1"/>
  <c r="D72" i="1"/>
  <c r="D627" i="1"/>
  <c r="D937" i="1"/>
  <c r="D714" i="1"/>
  <c r="D245" i="1"/>
  <c r="D74" i="1"/>
  <c r="D689" i="1"/>
  <c r="D95" i="1"/>
  <c r="D737" i="1"/>
  <c r="D453" i="1"/>
  <c r="D903" i="1"/>
  <c r="D962" i="1"/>
  <c r="D190" i="1"/>
  <c r="D718" i="1"/>
  <c r="D509" i="1"/>
  <c r="D236" i="1"/>
  <c r="D362" i="1"/>
  <c r="D322" i="1"/>
  <c r="D58" i="1"/>
  <c r="D968" i="1"/>
  <c r="D426" i="1"/>
  <c r="D918" i="1"/>
  <c r="D314" i="1"/>
  <c r="D854" i="1"/>
  <c r="D842" i="1"/>
  <c r="D99" i="1"/>
  <c r="D383" i="1"/>
  <c r="D616" i="1"/>
  <c r="D588" i="1"/>
  <c r="D914" i="1"/>
  <c r="D285" i="1"/>
  <c r="D21" i="1"/>
  <c r="D599" i="1"/>
  <c r="D307" i="1"/>
  <c r="D308" i="1"/>
  <c r="D131" i="1"/>
  <c r="D786" i="1"/>
  <c r="D710" i="1"/>
  <c r="D26" i="1"/>
  <c r="D849" i="1"/>
  <c r="D850" i="1"/>
  <c r="D567" i="1"/>
  <c r="D225" i="1"/>
  <c r="D111" i="1"/>
  <c r="D502" i="1"/>
  <c r="D381" i="1"/>
  <c r="D802" i="1"/>
  <c r="D853" i="1"/>
  <c r="D12" i="1"/>
  <c r="D585" i="1"/>
  <c r="D321" i="1"/>
  <c r="D169" i="1"/>
  <c r="D284" i="1"/>
  <c r="D728" i="1"/>
  <c r="D729" i="1"/>
  <c r="D398" i="1"/>
  <c r="D129" i="1"/>
  <c r="D539" i="1"/>
  <c r="D498" i="1"/>
  <c r="D907" i="1"/>
  <c r="D723" i="1"/>
  <c r="D200" i="1"/>
  <c r="D305" i="1"/>
  <c r="D185" i="1"/>
  <c r="D77" i="1"/>
  <c r="D380" i="1"/>
  <c r="D477" i="1"/>
  <c r="D576" i="1"/>
  <c r="D166" i="1"/>
  <c r="D931" i="1"/>
  <c r="D741" i="1"/>
  <c r="D609" i="1"/>
  <c r="D610" i="1"/>
  <c r="D611" i="1"/>
  <c r="D328" i="1"/>
  <c r="D704" i="1"/>
  <c r="D711" i="1"/>
  <c r="D523" i="1"/>
  <c r="D669" i="1"/>
  <c r="D393" i="1"/>
  <c r="D177" i="1"/>
  <c r="D685" i="1"/>
  <c r="D106" i="1"/>
  <c r="D514" i="1"/>
  <c r="D60" i="1"/>
  <c r="D450" i="1"/>
  <c r="D817" i="1"/>
  <c r="D965" i="1"/>
  <c r="D346" i="1"/>
  <c r="D8" i="1"/>
  <c r="D571" i="1"/>
  <c r="D484" i="1"/>
  <c r="D86" i="1"/>
  <c r="D87" i="1"/>
  <c r="D159" i="1"/>
  <c r="D847" i="1"/>
  <c r="D520" i="1"/>
  <c r="D759" i="1"/>
  <c r="D643" i="1"/>
  <c r="D202" i="1"/>
  <c r="D821" i="1"/>
  <c r="D300" i="1"/>
  <c r="D451" i="1"/>
  <c r="D896" i="1"/>
  <c r="D435" i="1"/>
  <c r="D36" i="1"/>
  <c r="D984" i="1"/>
  <c r="D964" i="1"/>
  <c r="D66" i="1"/>
  <c r="D972" i="1"/>
  <c r="D38" i="1"/>
  <c r="D721" i="1"/>
  <c r="D117" i="1"/>
  <c r="D118" i="1"/>
  <c r="D954" i="1"/>
  <c r="D119" i="1"/>
  <c r="D1013" i="1"/>
  <c r="D454" i="1"/>
  <c r="D757" i="1"/>
  <c r="D761" i="1"/>
  <c r="D677" i="1"/>
  <c r="D640" i="1"/>
  <c r="D688" i="1"/>
  <c r="D572" i="1"/>
  <c r="D776" i="1"/>
  <c r="D705" i="1"/>
  <c r="D871" i="1"/>
  <c r="D872" i="1"/>
  <c r="D873" i="1"/>
  <c r="D909" i="1"/>
  <c r="D633" i="1"/>
  <c r="D465" i="1"/>
  <c r="D886" i="1"/>
  <c r="D324" i="1"/>
  <c r="D259" i="1"/>
  <c r="D690" i="1"/>
  <c r="D676" i="1"/>
  <c r="D1006" i="1"/>
  <c r="D980" i="1"/>
  <c r="D655" i="1"/>
  <c r="D448" i="1"/>
  <c r="D310" i="1"/>
  <c r="D882" i="1"/>
  <c r="D601" i="1"/>
  <c r="D110" i="1"/>
  <c r="D432" i="1"/>
  <c r="D39" i="1"/>
  <c r="D933" i="1"/>
  <c r="D24" i="1"/>
  <c r="D832" i="1"/>
  <c r="D806" i="1"/>
  <c r="D475" i="1"/>
  <c r="D323" i="1"/>
  <c r="D657" i="1"/>
  <c r="D923" i="1"/>
  <c r="D991" i="1"/>
  <c r="D371" i="1"/>
  <c r="D10" i="1"/>
  <c r="D674" i="1"/>
  <c r="D438" i="1"/>
  <c r="D570" i="1"/>
  <c r="D392" i="1"/>
  <c r="D892" i="1"/>
  <c r="D68" i="1"/>
  <c r="D105" i="1"/>
  <c r="D306" i="1"/>
  <c r="D491" i="1"/>
  <c r="D794" i="1"/>
  <c r="D250" i="1"/>
  <c r="D52" i="1"/>
  <c r="D959" i="1"/>
  <c r="D593" i="1"/>
  <c r="D818" i="1"/>
  <c r="D495" i="1"/>
  <c r="D835" i="1"/>
  <c r="D349" i="1"/>
  <c r="D766" i="1"/>
  <c r="D365" i="1"/>
  <c r="D366" i="1"/>
  <c r="D372" i="1"/>
  <c r="D508" i="1"/>
  <c r="D51" i="1"/>
  <c r="D455" i="1"/>
  <c r="D524" i="1"/>
  <c r="D257" i="1"/>
  <c r="D883" i="1"/>
  <c r="D188" i="1"/>
  <c r="D1007" i="1"/>
  <c r="D827" i="1"/>
  <c r="D1008" i="1"/>
  <c r="D237" i="1"/>
  <c r="D358" i="1"/>
  <c r="D279" i="1"/>
  <c r="D617" i="1"/>
  <c r="D560" i="1"/>
  <c r="D955" i="1"/>
  <c r="D377" i="1"/>
  <c r="D431" i="1"/>
  <c r="D522" i="1"/>
  <c r="D731" i="1"/>
  <c r="D292" i="1"/>
  <c r="D702" i="1"/>
  <c r="D629" i="1"/>
  <c r="D256" i="1"/>
  <c r="D287" i="1"/>
  <c r="D288" i="1"/>
  <c r="D978" i="1"/>
  <c r="D168" i="1"/>
  <c r="D492" i="1"/>
  <c r="D235" i="1"/>
  <c r="D503" i="1"/>
  <c r="D839" i="1"/>
  <c r="D374" i="1"/>
  <c r="D449" i="1"/>
  <c r="D340" i="1"/>
  <c r="D384" i="1"/>
  <c r="D102" i="1"/>
  <c r="D269" i="1"/>
  <c r="D672" i="1"/>
  <c r="D673" i="1"/>
  <c r="D222" i="1"/>
  <c r="D223" i="1"/>
  <c r="D578" i="1"/>
  <c r="D826" i="1"/>
  <c r="D581" i="1"/>
  <c r="D379" i="1"/>
  <c r="D496" i="1"/>
  <c r="D497" i="1"/>
  <c r="D535" i="1"/>
  <c r="D596" i="1"/>
  <c r="D79" i="1"/>
  <c r="D80" i="1"/>
  <c r="D559" i="1"/>
  <c r="D437" i="1"/>
  <c r="D740" i="1"/>
  <c r="D57" i="1"/>
  <c r="D981" i="1"/>
  <c r="D445" i="1"/>
  <c r="D819" i="1"/>
  <c r="D212" i="1"/>
  <c r="D394" i="1"/>
  <c r="D997" i="1"/>
  <c r="D663" i="1"/>
  <c r="D880" i="1"/>
  <c r="D881" i="1"/>
  <c r="D764" i="1"/>
  <c r="D363" i="1"/>
  <c r="D364" i="1"/>
  <c r="D598" i="1"/>
  <c r="D638" i="1"/>
  <c r="D221" i="1"/>
  <c r="D750" i="1"/>
  <c r="D628" i="1"/>
  <c r="D829" i="1"/>
  <c r="D395" i="1"/>
  <c r="D724" i="1"/>
  <c r="D489" i="1"/>
  <c r="D268" i="1"/>
  <c r="D464" i="1"/>
  <c r="D29" i="1"/>
  <c r="D893" i="1"/>
  <c r="D439" i="1"/>
  <c r="D299" i="1"/>
  <c r="D722" i="1"/>
  <c r="D747" i="1"/>
  <c r="D181" i="1"/>
  <c r="D845" i="1"/>
  <c r="D762" i="1"/>
  <c r="D240" i="1"/>
  <c r="D241" i="1"/>
  <c r="D652" i="1"/>
  <c r="D123" i="1"/>
  <c r="D401" i="1"/>
  <c r="D947" i="1"/>
  <c r="D472" i="1"/>
  <c r="D389" i="1"/>
  <c r="D504" i="1"/>
  <c r="D822" i="1"/>
  <c r="D446" i="1"/>
  <c r="D787" i="1"/>
  <c r="D852" i="1"/>
  <c r="D623" i="1"/>
  <c r="D296" i="1"/>
  <c r="D562" i="1"/>
  <c r="D916" i="1"/>
  <c r="D37" i="1"/>
  <c r="D319" i="1"/>
  <c r="D101" i="1"/>
  <c r="D410" i="1"/>
  <c r="D5" i="1"/>
  <c r="D736" i="1"/>
  <c r="D6" i="1"/>
  <c r="D337" i="1"/>
  <c r="D143" i="1"/>
  <c r="D397" i="1"/>
  <c r="D550" i="1"/>
  <c r="D443" i="1"/>
  <c r="D444" i="1"/>
  <c r="D90" i="1"/>
  <c r="D790" i="1"/>
  <c r="D769" i="1"/>
  <c r="D891" i="1"/>
  <c r="D557" i="1"/>
  <c r="D857" i="1"/>
  <c r="D153" i="1"/>
  <c r="D651" i="1"/>
  <c r="D227" i="1"/>
  <c r="D687" i="1"/>
  <c r="D197" i="1"/>
  <c r="D510" i="1"/>
  <c r="D501" i="1"/>
  <c r="D11" i="1"/>
  <c r="D481" i="1"/>
  <c r="D575" i="1"/>
  <c r="D297" i="1"/>
  <c r="D350" i="1"/>
  <c r="D589" i="1"/>
  <c r="D590" i="1"/>
  <c r="D198" i="1"/>
  <c r="D309" i="1"/>
  <c r="D807" i="1"/>
  <c r="D953" i="1"/>
  <c r="D706" i="1"/>
  <c r="D604" i="1"/>
  <c r="D591" i="1"/>
  <c r="D486" i="1"/>
  <c r="D85" i="1"/>
  <c r="D856" i="1"/>
  <c r="D457" i="1"/>
  <c r="D1004" i="1"/>
  <c r="D360" i="1"/>
  <c r="D518" i="1"/>
  <c r="D234" i="1"/>
  <c r="D270" i="1"/>
  <c r="D113" i="1"/>
  <c r="D505" i="1"/>
  <c r="D93" i="1"/>
  <c r="D1005" i="1"/>
  <c r="D878" i="1"/>
  <c r="D442" i="1"/>
  <c r="D180" i="1"/>
  <c r="D840" i="1"/>
  <c r="D345" i="1"/>
  <c r="D834" i="1"/>
  <c r="D325" i="1"/>
  <c r="D540" i="1"/>
  <c r="D387" i="1"/>
  <c r="D452" i="1"/>
  <c r="D84" i="1"/>
  <c r="D248" i="1"/>
  <c r="D577" i="1"/>
  <c r="D376" i="1"/>
  <c r="D844" i="1"/>
  <c r="D544" i="1"/>
  <c r="D488" i="1"/>
  <c r="D551" i="1"/>
  <c r="D211" i="1"/>
  <c r="D956" i="1"/>
  <c r="D289" i="1"/>
  <c r="D799" i="1"/>
  <c r="D800" i="1"/>
  <c r="D311" i="1"/>
  <c r="D935" i="1"/>
  <c r="D70" i="1"/>
  <c r="D354" i="1"/>
  <c r="H189" i="1"/>
  <c r="H94" i="1"/>
  <c r="N40" i="6" l="1"/>
  <c r="T40" i="6" s="1"/>
  <c r="K29" i="2"/>
  <c r="K3" i="2"/>
  <c r="K11" i="2"/>
  <c r="K19" i="2"/>
  <c r="K4" i="2"/>
  <c r="K12" i="2"/>
  <c r="K20" i="2"/>
  <c r="K28" i="2"/>
  <c r="K36" i="2"/>
  <c r="K44" i="2"/>
  <c r="K37" i="2"/>
  <c r="K45" i="2"/>
  <c r="K39" i="2"/>
  <c r="K18" i="2"/>
  <c r="K43" i="2"/>
  <c r="K5" i="2"/>
  <c r="K13" i="2"/>
  <c r="K21" i="2"/>
  <c r="K6" i="2"/>
  <c r="K14" i="2"/>
  <c r="K22" i="2"/>
  <c r="K30" i="2"/>
  <c r="K38" i="2"/>
  <c r="K46" i="2"/>
  <c r="K7" i="2"/>
  <c r="K15" i="2"/>
  <c r="K23" i="2"/>
  <c r="K31" i="2"/>
  <c r="K47" i="2"/>
  <c r="K26" i="2"/>
  <c r="K35" i="2"/>
  <c r="K8" i="2"/>
  <c r="K16" i="2"/>
  <c r="K24" i="2"/>
  <c r="K32" i="2"/>
  <c r="K40" i="2"/>
  <c r="K48" i="2"/>
  <c r="K9" i="2"/>
  <c r="K17" i="2"/>
  <c r="K25" i="2"/>
  <c r="K33" i="2"/>
  <c r="K41" i="2"/>
  <c r="K10" i="2"/>
  <c r="K34" i="2"/>
  <c r="K42" i="2"/>
  <c r="K27" i="2"/>
  <c r="H935" i="1"/>
  <c r="H70" i="1"/>
  <c r="H963" i="1"/>
  <c r="H843" i="1"/>
  <c r="H415" i="1"/>
  <c r="H136" i="1"/>
  <c r="H778" i="1"/>
  <c r="H427" i="1"/>
  <c r="H447" i="1"/>
  <c r="H670" i="1"/>
  <c r="H920" i="1"/>
  <c r="H538" i="1"/>
  <c r="H125" i="1"/>
  <c r="H684" i="1"/>
  <c r="H797" i="1"/>
  <c r="H930" i="1"/>
  <c r="H325" i="1"/>
  <c r="H540" i="1"/>
  <c r="H387" i="1"/>
  <c r="H452" i="1"/>
  <c r="H84" i="1"/>
  <c r="H248" i="1"/>
  <c r="H577" i="1"/>
  <c r="H376" i="1"/>
  <c r="H844" i="1"/>
  <c r="H544" i="1"/>
  <c r="H488" i="1"/>
  <c r="H551" i="1"/>
  <c r="H211" i="1"/>
  <c r="H956" i="1"/>
  <c r="H289" i="1"/>
  <c r="H799" i="1"/>
  <c r="H800" i="1"/>
  <c r="H311" i="1"/>
  <c r="H340" i="1"/>
  <c r="H358" i="1"/>
  <c r="H354" i="1"/>
  <c r="H962" i="1"/>
  <c r="H265" i="1"/>
  <c r="H898" i="1"/>
  <c r="H281" i="1"/>
  <c r="H350" i="1"/>
  <c r="H704" i="1"/>
  <c r="H892" i="1"/>
  <c r="H234" i="1"/>
  <c r="H950" i="1"/>
  <c r="M36" i="6" a="1"/>
  <c r="M36" i="6" s="1"/>
  <c r="H563" i="1"/>
  <c r="H760" i="1"/>
  <c r="H270" i="1"/>
  <c r="H357" i="1"/>
  <c r="H466" i="1"/>
  <c r="H958" i="1"/>
  <c r="H895" i="1"/>
  <c r="H841" i="1"/>
  <c r="H216" i="1"/>
  <c r="H85" i="1"/>
  <c r="H860" i="1"/>
  <c r="H589" i="1"/>
  <c r="H590" i="1"/>
  <c r="H390" i="1"/>
  <c r="H741" i="1"/>
  <c r="H836" i="1"/>
  <c r="H338" i="1"/>
  <c r="H20" i="1"/>
  <c r="H658" i="1"/>
  <c r="H659" i="1"/>
  <c r="H536" i="1"/>
  <c r="H537" i="1"/>
  <c r="H272" i="1"/>
  <c r="H931" i="1"/>
  <c r="H349" i="1"/>
  <c r="H838" i="1"/>
  <c r="H940" i="1"/>
  <c r="H401" i="1"/>
  <c r="H852" i="1"/>
  <c r="H623" i="1"/>
  <c r="H355" i="1"/>
  <c r="H205" i="1"/>
  <c r="H696" i="1"/>
  <c r="H243" i="1"/>
  <c r="H417" i="1"/>
  <c r="H296" i="1"/>
  <c r="H288" i="1"/>
  <c r="H322" i="1"/>
  <c r="H119" i="1"/>
  <c r="H885" i="1"/>
  <c r="H720" i="1"/>
  <c r="H112" i="1"/>
  <c r="H48" i="1"/>
  <c r="H40" i="1"/>
  <c r="H883" i="1"/>
  <c r="H668" i="1"/>
  <c r="H803" i="1"/>
  <c r="H762" i="1"/>
  <c r="H177" i="1"/>
  <c r="H685" i="1"/>
  <c r="H367" i="1"/>
  <c r="H185" i="1"/>
  <c r="H688" i="1"/>
  <c r="H599" i="1"/>
  <c r="H939" i="1"/>
  <c r="H486" i="1"/>
  <c r="H810" i="1"/>
  <c r="H359" i="1"/>
  <c r="H25" i="1"/>
  <c r="H637" i="1"/>
  <c r="H789" i="1"/>
  <c r="H993" i="1"/>
  <c r="H437" i="1"/>
  <c r="H968" i="1"/>
  <c r="H426" i="1"/>
  <c r="H918" i="1"/>
  <c r="H314" i="1"/>
  <c r="H718" i="1"/>
  <c r="H403" i="1"/>
  <c r="H604" i="1"/>
  <c r="H591" i="1"/>
  <c r="H576" i="1"/>
  <c r="H912" i="1"/>
  <c r="H69" i="1"/>
  <c r="H480" i="1"/>
  <c r="H384" i="1"/>
  <c r="H434" i="1"/>
  <c r="H722" i="1"/>
  <c r="H699" i="1"/>
  <c r="H610" i="1"/>
  <c r="H757" i="1"/>
  <c r="H518" i="1"/>
  <c r="H908" i="1"/>
  <c r="H600" i="1"/>
  <c r="H132" i="1"/>
  <c r="H882" i="1"/>
  <c r="J49" i="6"/>
  <c r="J47" i="6"/>
  <c r="J46" i="6"/>
  <c r="H333" i="1"/>
  <c r="H54" i="1"/>
  <c r="H571" i="1"/>
  <c r="H4" i="1"/>
  <c r="H728" i="1"/>
  <c r="H559" i="1"/>
  <c r="H41" i="1"/>
  <c r="H55" i="1"/>
  <c r="H145" i="1"/>
  <c r="H238" i="1"/>
  <c r="H504" i="1"/>
  <c r="H453" i="1"/>
  <c r="H539" i="1"/>
  <c r="H10" i="1"/>
  <c r="H6" i="1"/>
  <c r="H737" i="1"/>
  <c r="H759" i="1"/>
  <c r="H990" i="1"/>
  <c r="H976" i="1"/>
  <c r="M4" i="6" a="1"/>
  <c r="M4" i="6" s="1"/>
  <c r="M5" i="6" a="1"/>
  <c r="M5" i="6" s="1"/>
  <c r="M6" i="6" a="1"/>
  <c r="M6" i="6" s="1"/>
  <c r="M7" i="6" a="1"/>
  <c r="M7" i="6" s="1"/>
  <c r="M8" i="6" a="1"/>
  <c r="M8" i="6" s="1"/>
  <c r="M9" i="6" a="1"/>
  <c r="M9" i="6" s="1"/>
  <c r="M10" i="6" a="1"/>
  <c r="M10" i="6" s="1"/>
  <c r="M11" i="6" a="1"/>
  <c r="M11" i="6" s="1"/>
  <c r="M12" i="6" a="1"/>
  <c r="M12" i="6" s="1"/>
  <c r="M13" i="6" a="1"/>
  <c r="M13" i="6" s="1"/>
  <c r="M14" i="6" a="1"/>
  <c r="M14" i="6" s="1"/>
  <c r="M15" i="6" a="1"/>
  <c r="M15" i="6" s="1"/>
  <c r="M16" i="6" a="1"/>
  <c r="M16" i="6" s="1"/>
  <c r="M17" i="6" a="1"/>
  <c r="M17" i="6" s="1"/>
  <c r="M18" i="6" a="1"/>
  <c r="M18" i="6" s="1"/>
  <c r="M19" i="6" a="1"/>
  <c r="M19" i="6" s="1"/>
  <c r="M20" i="6" a="1"/>
  <c r="M20" i="6" s="1"/>
  <c r="M21" i="6" a="1"/>
  <c r="M21" i="6" s="1"/>
  <c r="M22" i="6" a="1"/>
  <c r="M22" i="6" s="1"/>
  <c r="M23" i="6" a="1"/>
  <c r="M23" i="6" s="1"/>
  <c r="M24" i="6" a="1"/>
  <c r="M24" i="6" s="1"/>
  <c r="M25" i="6" a="1"/>
  <c r="M25" i="6" s="1"/>
  <c r="M26" i="6" a="1"/>
  <c r="M26" i="6" s="1"/>
  <c r="M27" i="6" a="1"/>
  <c r="M27" i="6" s="1"/>
  <c r="M28" i="6" a="1"/>
  <c r="M28" i="6" s="1"/>
  <c r="M29" i="6" a="1"/>
  <c r="M29" i="6" s="1"/>
  <c r="M30" i="6" a="1"/>
  <c r="M30" i="6" s="1"/>
  <c r="M31" i="6" a="1"/>
  <c r="M31" i="6" s="1"/>
  <c r="M32" i="6" a="1"/>
  <c r="M32" i="6" s="1"/>
  <c r="M33" i="6" a="1"/>
  <c r="M33" i="6" s="1"/>
  <c r="M34" i="6" a="1"/>
  <c r="M34" i="6" s="1"/>
  <c r="M35" i="6" a="1"/>
  <c r="M35" i="6" s="1"/>
  <c r="M3" i="6" a="1"/>
  <c r="M3" i="6" s="1"/>
  <c r="H701" i="1"/>
  <c r="H98" i="1"/>
  <c r="H423" i="1"/>
  <c r="H446" i="1"/>
  <c r="H391" i="1"/>
  <c r="H917" i="1"/>
  <c r="H225" i="1"/>
  <c r="H496" i="1"/>
  <c r="H981" i="1"/>
  <c r="H900" i="1"/>
  <c r="H373" i="1"/>
  <c r="H541" i="1"/>
  <c r="H972" i="1"/>
  <c r="H523" i="1"/>
  <c r="H329" i="1"/>
  <c r="H457" i="1"/>
  <c r="H569" i="1"/>
  <c r="H209" i="1"/>
  <c r="H876" i="1"/>
  <c r="H495" i="1"/>
  <c r="H181" i="1"/>
  <c r="O15" i="6" l="1"/>
  <c r="N15" i="6"/>
  <c r="P15" i="6"/>
  <c r="Q15" i="6"/>
  <c r="R15" i="6" s="1"/>
  <c r="N30" i="6"/>
  <c r="Q30" i="6"/>
  <c r="R30" i="6" s="1"/>
  <c r="O30" i="6"/>
  <c r="P30" i="6"/>
  <c r="N22" i="6"/>
  <c r="O22" i="6"/>
  <c r="Q22" i="6"/>
  <c r="R22" i="6" s="1"/>
  <c r="P22" i="6"/>
  <c r="N14" i="6"/>
  <c r="Q14" i="6"/>
  <c r="R14" i="6" s="1"/>
  <c r="O14" i="6"/>
  <c r="P14" i="6"/>
  <c r="N6" i="6"/>
  <c r="O6" i="6"/>
  <c r="Q6" i="6"/>
  <c r="R6" i="6" s="1"/>
  <c r="P6" i="6"/>
  <c r="O31" i="6"/>
  <c r="N31" i="6"/>
  <c r="P31" i="6"/>
  <c r="Q31" i="6"/>
  <c r="R31" i="6" s="1"/>
  <c r="Q29" i="6"/>
  <c r="R29" i="6" s="1"/>
  <c r="N29" i="6"/>
  <c r="P29" i="6"/>
  <c r="O29" i="6"/>
  <c r="Q21" i="6"/>
  <c r="R21" i="6" s="1"/>
  <c r="P21" i="6"/>
  <c r="N21" i="6"/>
  <c r="O21" i="6"/>
  <c r="Q13" i="6"/>
  <c r="R13" i="6" s="1"/>
  <c r="N13" i="6"/>
  <c r="P13" i="6"/>
  <c r="O13" i="6"/>
  <c r="Q5" i="6"/>
  <c r="R5" i="6" s="1"/>
  <c r="P5" i="6"/>
  <c r="N5" i="6"/>
  <c r="O5" i="6"/>
  <c r="O23" i="6"/>
  <c r="N23" i="6"/>
  <c r="P23" i="6"/>
  <c r="Q23" i="6"/>
  <c r="R23" i="6" s="1"/>
  <c r="P3" i="6"/>
  <c r="N3" i="6"/>
  <c r="O3" i="6"/>
  <c r="Q3" i="6"/>
  <c r="R3" i="6" s="1"/>
  <c r="Q28" i="6"/>
  <c r="R28" i="6" s="1"/>
  <c r="P28" i="6"/>
  <c r="O28" i="6"/>
  <c r="N28" i="6"/>
  <c r="Q20" i="6"/>
  <c r="R20" i="6" s="1"/>
  <c r="P20" i="6"/>
  <c r="O20" i="6"/>
  <c r="N20" i="6"/>
  <c r="Q12" i="6"/>
  <c r="R12" i="6" s="1"/>
  <c r="P12" i="6"/>
  <c r="O12" i="6"/>
  <c r="N12" i="6"/>
  <c r="Q4" i="6"/>
  <c r="R4" i="6" s="1"/>
  <c r="P4" i="6"/>
  <c r="O4" i="6"/>
  <c r="N4" i="6"/>
  <c r="O7" i="6"/>
  <c r="N7" i="6"/>
  <c r="P7" i="6"/>
  <c r="Q7" i="6"/>
  <c r="R7" i="6" s="1"/>
  <c r="P35" i="6"/>
  <c r="O35" i="6"/>
  <c r="N35" i="6"/>
  <c r="Q35" i="6"/>
  <c r="R35" i="6" s="1"/>
  <c r="Q27" i="6"/>
  <c r="R27" i="6" s="1"/>
  <c r="P27" i="6"/>
  <c r="O27" i="6"/>
  <c r="N27" i="6"/>
  <c r="P19" i="6"/>
  <c r="O19" i="6"/>
  <c r="N19" i="6"/>
  <c r="Q19" i="6"/>
  <c r="R19" i="6" s="1"/>
  <c r="Q11" i="6"/>
  <c r="R11" i="6" s="1"/>
  <c r="P11" i="6"/>
  <c r="O11" i="6"/>
  <c r="N11" i="6"/>
  <c r="Q34" i="6"/>
  <c r="R34" i="6" s="1"/>
  <c r="P34" i="6"/>
  <c r="O34" i="6"/>
  <c r="N34" i="6"/>
  <c r="Q10" i="6"/>
  <c r="R10" i="6" s="1"/>
  <c r="P10" i="6"/>
  <c r="O10" i="6"/>
  <c r="N10" i="6"/>
  <c r="Q26" i="6"/>
  <c r="R26" i="6" s="1"/>
  <c r="O26" i="6"/>
  <c r="N26" i="6"/>
  <c r="P26" i="6"/>
  <c r="Q33" i="6"/>
  <c r="R33" i="6" s="1"/>
  <c r="P33" i="6"/>
  <c r="O33" i="6"/>
  <c r="N33" i="6"/>
  <c r="Q25" i="6"/>
  <c r="R25" i="6" s="1"/>
  <c r="P25" i="6"/>
  <c r="N25" i="6"/>
  <c r="O25" i="6"/>
  <c r="Q17" i="6"/>
  <c r="R17" i="6" s="1"/>
  <c r="P17" i="6"/>
  <c r="N17" i="6"/>
  <c r="O17" i="6"/>
  <c r="Q9" i="6"/>
  <c r="R9" i="6" s="1"/>
  <c r="O9" i="6"/>
  <c r="P9" i="6"/>
  <c r="N9" i="6"/>
  <c r="Q18" i="6"/>
  <c r="R18" i="6" s="1"/>
  <c r="P18" i="6"/>
  <c r="O18" i="6"/>
  <c r="N18" i="6"/>
  <c r="P32" i="6"/>
  <c r="O32" i="6"/>
  <c r="Q32" i="6"/>
  <c r="R32" i="6" s="1"/>
  <c r="N32" i="6"/>
  <c r="P24" i="6"/>
  <c r="O24" i="6"/>
  <c r="N24" i="6"/>
  <c r="Q24" i="6"/>
  <c r="R24" i="6" s="1"/>
  <c r="P16" i="6"/>
  <c r="O16" i="6"/>
  <c r="Q16" i="6"/>
  <c r="R16" i="6" s="1"/>
  <c r="N16" i="6"/>
  <c r="P8" i="6"/>
  <c r="N8" i="6"/>
  <c r="O8" i="6"/>
  <c r="Q8" i="6"/>
  <c r="R8" i="6" s="1"/>
  <c r="Q36" i="6"/>
  <c r="R36" i="6" s="1"/>
  <c r="P36" i="6"/>
  <c r="O36" i="6"/>
  <c r="N36" i="6"/>
  <c r="H152" i="1"/>
  <c r="H37" i="1"/>
  <c r="H345" i="1"/>
  <c r="H111" i="1"/>
  <c r="H405" i="1"/>
  <c r="H430" i="1"/>
  <c r="H566" i="1"/>
  <c r="H171" i="1"/>
  <c r="H366" i="1"/>
  <c r="H863" i="1"/>
  <c r="H527" i="1"/>
  <c r="H444" i="1"/>
  <c r="H474" i="1"/>
  <c r="H672" i="1"/>
  <c r="H302" i="1"/>
  <c r="H565" i="1"/>
  <c r="H771" i="1"/>
  <c r="H56" i="1"/>
  <c r="H609" i="1"/>
  <c r="H502" i="1"/>
  <c r="H549" i="1"/>
  <c r="H510" i="1"/>
  <c r="H795" i="1"/>
  <c r="H811" i="1"/>
  <c r="H120" i="1"/>
  <c r="H103" i="1"/>
  <c r="H598" i="1"/>
  <c r="H449" i="1"/>
  <c r="H78" i="1"/>
  <c r="H805" i="1"/>
  <c r="H957" i="1"/>
  <c r="H967" i="1"/>
  <c r="H631" i="1"/>
  <c r="I49" i="6"/>
  <c r="H519" i="1"/>
  <c r="H377" i="1"/>
  <c r="H794" i="1"/>
  <c r="H857" i="1"/>
  <c r="H169" i="1"/>
  <c r="H965" i="1"/>
  <c r="H157" i="1"/>
  <c r="H71" i="1"/>
  <c r="H153" i="1"/>
  <c r="H913" i="1"/>
  <c r="H724" i="1"/>
  <c r="H970" i="1"/>
  <c r="H219" i="1"/>
  <c r="H256" i="1"/>
  <c r="H748" i="1"/>
  <c r="H740" i="1"/>
  <c r="H451" i="1"/>
  <c r="H58" i="1"/>
  <c r="H1001" i="1"/>
  <c r="H16" i="1"/>
  <c r="H46" i="1"/>
  <c r="H725" i="1"/>
  <c r="H252" i="1"/>
  <c r="H951" i="1"/>
  <c r="H923" i="1"/>
  <c r="H880" i="1"/>
  <c r="H914" i="1"/>
  <c r="H955" i="1"/>
  <c r="H683" i="1"/>
  <c r="H824" i="1"/>
  <c r="H617" i="1"/>
  <c r="H222" i="1"/>
  <c r="H821" i="1"/>
  <c r="H147" i="1"/>
  <c r="H285" i="1"/>
  <c r="H39" i="1"/>
  <c r="H18" i="1"/>
  <c r="H676" i="1"/>
  <c r="H711" i="1"/>
  <c r="H1012" i="1"/>
  <c r="H326" i="1"/>
  <c r="H904" i="1"/>
  <c r="H735" i="1"/>
  <c r="H862" i="1"/>
  <c r="H513" i="1"/>
  <c r="H124" i="1"/>
  <c r="H782" i="1"/>
  <c r="H134" i="1"/>
  <c r="H819" i="1"/>
  <c r="H845" i="1"/>
  <c r="H43" i="1"/>
  <c r="H867" i="1"/>
  <c r="H121" i="1"/>
  <c r="H188" i="1"/>
  <c r="H614" i="1"/>
  <c r="H982" i="1"/>
  <c r="H92" i="1"/>
  <c r="H926" i="1"/>
  <c r="H477" i="1"/>
  <c r="T36" i="6" l="1"/>
  <c r="F12" i="7"/>
  <c r="F11" i="7"/>
  <c r="C19" i="7"/>
  <c r="C18" i="7"/>
  <c r="F3" i="7" l="1"/>
  <c r="F2" i="7"/>
  <c r="C5" i="7" l="1"/>
  <c r="C4" i="7"/>
  <c r="C3" i="7"/>
  <c r="C6" i="7" l="1"/>
  <c r="H307" i="1"/>
  <c r="H445" i="1"/>
  <c r="H624" i="1"/>
  <c r="H63" i="1"/>
  <c r="H585" i="1"/>
  <c r="H834" i="1"/>
  <c r="H65" i="1"/>
  <c r="H501" i="1"/>
  <c r="H905" i="1"/>
  <c r="H306" i="1"/>
  <c r="H891" i="1"/>
  <c r="H1002" i="1"/>
  <c r="H142" i="1"/>
  <c r="H156" i="1"/>
  <c r="H263" i="1"/>
  <c r="H642" i="1"/>
  <c r="H352" i="1"/>
  <c r="H851" i="1"/>
  <c r="H197" i="1"/>
  <c r="H605" i="1"/>
  <c r="H206" i="1"/>
  <c r="H726" i="1"/>
  <c r="H199" i="1"/>
  <c r="H770" i="1"/>
  <c r="H1009" i="1"/>
  <c r="H651" i="1"/>
  <c r="H257" i="1"/>
  <c r="H992" i="1"/>
  <c r="H27" i="1"/>
  <c r="H470" i="1"/>
  <c r="H606" i="1"/>
  <c r="H127" i="1"/>
  <c r="H628" i="1"/>
  <c r="H286" i="1"/>
  <c r="H26" i="1"/>
  <c r="H330" i="1"/>
  <c r="H977" i="1"/>
  <c r="H261" i="1" l="1"/>
  <c r="H196" i="1"/>
  <c r="H753" i="1"/>
  <c r="H203" i="1"/>
  <c r="H894" i="1"/>
  <c r="H999" i="1"/>
  <c r="H334" i="1"/>
  <c r="H335" i="1"/>
  <c r="H653" i="1"/>
  <c r="H411" i="1"/>
  <c r="H1013" i="1"/>
  <c r="H137" i="1"/>
  <c r="H468" i="1"/>
  <c r="H581" i="1"/>
  <c r="H817" i="1"/>
  <c r="H299" i="1"/>
  <c r="H779" i="1"/>
  <c r="H634" i="1"/>
  <c r="H44" i="1"/>
  <c r="H49" i="1"/>
  <c r="H45" i="1"/>
  <c r="H469" i="1"/>
  <c r="H117" i="1"/>
  <c r="H597" i="1"/>
  <c r="H595" i="1"/>
  <c r="H490" i="1"/>
  <c r="H167" i="1"/>
  <c r="H90" i="1"/>
  <c r="H783" i="1"/>
  <c r="H785" i="1"/>
  <c r="H316" i="1"/>
  <c r="H158" i="1"/>
  <c r="H594" i="1"/>
  <c r="H72" i="1"/>
  <c r="H989" i="1"/>
  <c r="H774" i="1"/>
  <c r="H35" i="1"/>
  <c r="H814" i="1"/>
  <c r="H630" i="1"/>
  <c r="H612" i="1"/>
  <c r="H587" i="1"/>
  <c r="H827" i="1"/>
  <c r="H346" i="1"/>
  <c r="H439" i="1"/>
  <c r="H550" i="1"/>
  <c r="H420" i="1"/>
  <c r="H283" i="1"/>
  <c r="H436" i="1"/>
  <c r="H429" i="1"/>
  <c r="H428" i="1"/>
  <c r="H240" i="1"/>
  <c r="H450" i="1"/>
  <c r="H870" i="1" l="1"/>
  <c r="H766" i="1"/>
  <c r="H34" i="1"/>
  <c r="H562" i="1"/>
  <c r="H1007" i="1"/>
  <c r="H1008" i="1"/>
  <c r="H435" i="1"/>
  <c r="H482" i="1"/>
  <c r="H736" i="1" l="1"/>
  <c r="H849" i="1"/>
  <c r="H807" i="1"/>
  <c r="H102" i="1"/>
  <c r="H154" i="1"/>
  <c r="H850" i="1"/>
  <c r="H471" i="1"/>
  <c r="H269" i="1"/>
  <c r="H75" i="1"/>
  <c r="H969" i="1"/>
  <c r="H964" i="1"/>
  <c r="H267" i="1"/>
  <c r="H924" i="1"/>
  <c r="H215" i="1"/>
  <c r="H131" i="1"/>
  <c r="H383" i="1"/>
  <c r="H520" i="1"/>
  <c r="H370" i="1"/>
  <c r="H129" i="1"/>
  <c r="H669" i="1"/>
  <c r="H249" i="1"/>
  <c r="H909" i="1"/>
  <c r="H985" i="1"/>
  <c r="H266" i="1"/>
  <c r="H524" i="1"/>
  <c r="H264" i="1"/>
  <c r="H887" i="1"/>
  <c r="H29" i="1"/>
  <c r="H89" i="1"/>
  <c r="H673" i="1"/>
  <c r="H343" i="1"/>
  <c r="H187" i="1"/>
  <c r="H155" i="1"/>
  <c r="H626" i="1"/>
  <c r="H983" i="1"/>
  <c r="H808" i="1"/>
  <c r="H586" i="1"/>
  <c r="H275" i="1"/>
  <c r="H828" i="1"/>
  <c r="H106" i="1"/>
  <c r="H693" i="1"/>
  <c r="H348" i="1"/>
  <c r="H846" i="1"/>
  <c r="H418" i="1"/>
  <c r="H499" i="1"/>
  <c r="H402" i="1"/>
  <c r="H485" i="1"/>
  <c r="H937" i="1"/>
  <c r="H139" i="1"/>
  <c r="H521" i="1"/>
  <c r="H839" i="1"/>
  <c r="H548" i="1"/>
  <c r="H253" i="1"/>
  <c r="H317" i="1"/>
  <c r="H503" i="1"/>
  <c r="H438" i="1"/>
  <c r="H140" i="1"/>
  <c r="H553" i="1"/>
  <c r="H975" i="1"/>
  <c r="H798" i="1"/>
  <c r="H42" i="1"/>
  <c r="H584" i="1"/>
  <c r="H690" i="1"/>
  <c r="H546" i="1"/>
  <c r="H654" i="1"/>
  <c r="H927" i="1" l="1"/>
  <c r="H822" i="1"/>
  <c r="H1016" i="1"/>
  <c r="H697" i="1"/>
  <c r="H262" i="1"/>
  <c r="H258" i="1"/>
  <c r="H816" i="1"/>
  <c r="H341" i="1"/>
  <c r="H369" i="1"/>
  <c r="I47" i="6" l="1"/>
  <c r="I46" i="6"/>
  <c r="T33" i="6" l="1"/>
  <c r="K44" i="5"/>
  <c r="K30" i="5"/>
  <c r="K24" i="5"/>
  <c r="K40" i="5"/>
  <c r="K23" i="5"/>
  <c r="K25" i="5"/>
  <c r="T5" i="6"/>
  <c r="S5" i="6" s="1"/>
  <c r="T35" i="6"/>
  <c r="T13" i="6"/>
  <c r="T34" i="6"/>
  <c r="T15" i="6"/>
  <c r="T24" i="6"/>
  <c r="T16" i="6"/>
  <c r="T9" i="6"/>
  <c r="T31" i="6"/>
  <c r="T17" i="6"/>
  <c r="T32" i="6"/>
  <c r="T11" i="6"/>
  <c r="T8" i="6"/>
  <c r="T6" i="6"/>
  <c r="T12" i="6"/>
  <c r="T4" i="6"/>
  <c r="T10" i="6"/>
  <c r="T7" i="6"/>
  <c r="T3" i="6"/>
  <c r="S3" i="6" s="1"/>
  <c r="T14" i="6"/>
  <c r="T20" i="6"/>
  <c r="T25" i="6"/>
  <c r="T23" i="6"/>
  <c r="T27" i="6"/>
  <c r="T30" i="6"/>
  <c r="T22" i="6"/>
  <c r="T19" i="6"/>
  <c r="T26" i="6"/>
  <c r="T21" i="6"/>
  <c r="T18" i="6"/>
  <c r="T28" i="6"/>
  <c r="T29" i="6"/>
  <c r="K3" i="5"/>
  <c r="K7" i="5"/>
  <c r="K11" i="5"/>
  <c r="K15" i="5"/>
  <c r="K19" i="5"/>
  <c r="K27" i="5"/>
  <c r="K31" i="5"/>
  <c r="K35" i="5"/>
  <c r="K39" i="5"/>
  <c r="K43" i="5"/>
  <c r="K4" i="5"/>
  <c r="K8" i="5"/>
  <c r="K12" i="5"/>
  <c r="K16" i="5"/>
  <c r="K20" i="5"/>
  <c r="K28" i="5"/>
  <c r="K32" i="5"/>
  <c r="K36" i="5"/>
  <c r="K5" i="5"/>
  <c r="K9" i="5"/>
  <c r="K13" i="5"/>
  <c r="K17" i="5"/>
  <c r="K21" i="5"/>
  <c r="K29" i="5"/>
  <c r="K33" i="5"/>
  <c r="K37" i="5"/>
  <c r="K41" i="5"/>
  <c r="K45" i="5"/>
  <c r="K6" i="5"/>
  <c r="K10" i="5"/>
  <c r="K14" i="5"/>
  <c r="K18" i="5"/>
  <c r="K22" i="5"/>
  <c r="K26" i="5"/>
  <c r="K34" i="5"/>
  <c r="K38" i="5"/>
  <c r="K42" i="5"/>
  <c r="K2" i="5"/>
  <c r="K2" i="2"/>
  <c r="F48" i="2"/>
  <c r="G48" i="2"/>
  <c r="H48" i="2"/>
  <c r="J48" i="2"/>
  <c r="F49" i="6" s="1"/>
  <c r="L48" i="2"/>
  <c r="G49" i="6" s="1"/>
  <c r="G45" i="5"/>
  <c r="H45" i="5"/>
  <c r="J45" i="5"/>
  <c r="I48" i="6" s="1"/>
  <c r="L45" i="5"/>
  <c r="J48" i="6" s="1"/>
  <c r="F45" i="5"/>
  <c r="F47" i="2"/>
  <c r="G47" i="2"/>
  <c r="H47" i="2"/>
  <c r="J47" i="2"/>
  <c r="F48" i="6" s="1"/>
  <c r="L47" i="2"/>
  <c r="G48" i="6" s="1"/>
  <c r="H19" i="2"/>
  <c r="G43" i="5"/>
  <c r="F42" i="5"/>
  <c r="H40" i="5"/>
  <c r="G39" i="5"/>
  <c r="F38" i="5"/>
  <c r="H36" i="5"/>
  <c r="G35" i="5"/>
  <c r="F34" i="5"/>
  <c r="H32" i="5"/>
  <c r="G31" i="5"/>
  <c r="H30" i="5"/>
  <c r="G29" i="5"/>
  <c r="H27" i="5"/>
  <c r="G26" i="5"/>
  <c r="F25" i="5"/>
  <c r="H23" i="5"/>
  <c r="G22" i="5"/>
  <c r="F21" i="5"/>
  <c r="H20" i="5"/>
  <c r="F19" i="5"/>
  <c r="H17" i="5"/>
  <c r="G16" i="5"/>
  <c r="H14" i="5"/>
  <c r="G13" i="5"/>
  <c r="F12" i="5"/>
  <c r="H10" i="5"/>
  <c r="G9" i="5"/>
  <c r="H7" i="5"/>
  <c r="G6" i="5"/>
  <c r="F5" i="5"/>
  <c r="H4" i="5"/>
  <c r="F3" i="5"/>
  <c r="G4" i="5"/>
  <c r="H2" i="5"/>
  <c r="G25" i="5"/>
  <c r="G21" i="5"/>
  <c r="F18" i="5"/>
  <c r="F15" i="5"/>
  <c r="F11" i="5"/>
  <c r="H44" i="5"/>
  <c r="F43" i="5"/>
  <c r="H41" i="5"/>
  <c r="G40" i="5"/>
  <c r="F39" i="5"/>
  <c r="H37" i="5"/>
  <c r="G36" i="5"/>
  <c r="F35" i="5"/>
  <c r="H33" i="5"/>
  <c r="G32" i="5"/>
  <c r="F31" i="5"/>
  <c r="G30" i="5"/>
  <c r="F29" i="5"/>
  <c r="H28" i="5"/>
  <c r="G27" i="5"/>
  <c r="F26" i="5"/>
  <c r="H24" i="5"/>
  <c r="G23" i="5"/>
  <c r="F22" i="5"/>
  <c r="G20" i="5"/>
  <c r="H18" i="5"/>
  <c r="G17" i="5"/>
  <c r="F16" i="5"/>
  <c r="H15" i="5"/>
  <c r="G14" i="5"/>
  <c r="F13" i="5"/>
  <c r="H11" i="5"/>
  <c r="G10" i="5"/>
  <c r="F9" i="5"/>
  <c r="H8" i="5"/>
  <c r="G7" i="5"/>
  <c r="F6" i="5"/>
  <c r="F33" i="5"/>
  <c r="F28" i="5"/>
  <c r="H22" i="5"/>
  <c r="H16" i="5"/>
  <c r="H13" i="5"/>
  <c r="H9" i="5"/>
  <c r="G44" i="5"/>
  <c r="H42" i="5"/>
  <c r="G41" i="5"/>
  <c r="F40" i="5"/>
  <c r="H38" i="5"/>
  <c r="G37" i="5"/>
  <c r="F36" i="5"/>
  <c r="H34" i="5"/>
  <c r="G33" i="5"/>
  <c r="F32" i="5"/>
  <c r="F30" i="5"/>
  <c r="G28" i="5"/>
  <c r="F27" i="5"/>
  <c r="H25" i="5"/>
  <c r="G24" i="5"/>
  <c r="F23" i="5"/>
  <c r="H21" i="5"/>
  <c r="F20" i="5"/>
  <c r="H19" i="5"/>
  <c r="G18" i="5"/>
  <c r="F17" i="5"/>
  <c r="G15" i="5"/>
  <c r="F14" i="5"/>
  <c r="H12" i="5"/>
  <c r="G11" i="5"/>
  <c r="F10" i="5"/>
  <c r="G8" i="5"/>
  <c r="F7" i="5"/>
  <c r="H5" i="5"/>
  <c r="F4" i="5"/>
  <c r="H3" i="5"/>
  <c r="G2" i="5"/>
  <c r="F44" i="5"/>
  <c r="H43" i="5"/>
  <c r="G42" i="5"/>
  <c r="F41" i="5"/>
  <c r="H39" i="5"/>
  <c r="G38" i="5"/>
  <c r="F37" i="5"/>
  <c r="H35" i="5"/>
  <c r="G34" i="5"/>
  <c r="H31" i="5"/>
  <c r="H29" i="5"/>
  <c r="H26" i="5"/>
  <c r="F24" i="5"/>
  <c r="G19" i="5"/>
  <c r="G12" i="5"/>
  <c r="F8" i="5"/>
  <c r="H6" i="5"/>
  <c r="G3" i="5"/>
  <c r="G5" i="5"/>
  <c r="F2" i="5"/>
  <c r="G46" i="2"/>
  <c r="F45" i="2"/>
  <c r="H44" i="2"/>
  <c r="F43" i="2"/>
  <c r="H41" i="2"/>
  <c r="G40" i="2"/>
  <c r="F39" i="2"/>
  <c r="H37" i="2"/>
  <c r="G36" i="2"/>
  <c r="F35" i="2"/>
  <c r="H33" i="2"/>
  <c r="G32" i="2"/>
  <c r="F31" i="2"/>
  <c r="G30" i="2"/>
  <c r="F29" i="2"/>
  <c r="H28" i="2"/>
  <c r="G27" i="2"/>
  <c r="F26" i="2"/>
  <c r="H24" i="2"/>
  <c r="G23" i="2"/>
  <c r="F22" i="2"/>
  <c r="G20" i="2"/>
  <c r="H18" i="2"/>
  <c r="G17" i="2"/>
  <c r="F16" i="2"/>
  <c r="H15" i="2"/>
  <c r="G14" i="2"/>
  <c r="F13" i="2"/>
  <c r="H11" i="2"/>
  <c r="G10" i="2"/>
  <c r="F9" i="2"/>
  <c r="H8" i="2"/>
  <c r="G7" i="2"/>
  <c r="F6" i="2"/>
  <c r="G4" i="2"/>
  <c r="H2" i="2"/>
  <c r="G45" i="2"/>
  <c r="G43" i="2"/>
  <c r="G39" i="2"/>
  <c r="G35" i="2"/>
  <c r="G31" i="2"/>
  <c r="G29" i="2"/>
  <c r="G26" i="2"/>
  <c r="G22" i="2"/>
  <c r="F12" i="2"/>
  <c r="F5" i="2"/>
  <c r="F3" i="2"/>
  <c r="F46" i="2"/>
  <c r="G44" i="2"/>
  <c r="H42" i="2"/>
  <c r="G41" i="2"/>
  <c r="F40" i="2"/>
  <c r="H38" i="2"/>
  <c r="G37" i="2"/>
  <c r="F36" i="2"/>
  <c r="H34" i="2"/>
  <c r="G33" i="2"/>
  <c r="F32" i="2"/>
  <c r="F30" i="2"/>
  <c r="G28" i="2"/>
  <c r="F27" i="2"/>
  <c r="H25" i="2"/>
  <c r="G24" i="2"/>
  <c r="F23" i="2"/>
  <c r="H21" i="2"/>
  <c r="F20" i="2"/>
  <c r="G18" i="2"/>
  <c r="F17" i="2"/>
  <c r="G15" i="2"/>
  <c r="F14" i="2"/>
  <c r="H12" i="2"/>
  <c r="G11" i="2"/>
  <c r="F10" i="2"/>
  <c r="G8" i="2"/>
  <c r="F7" i="2"/>
  <c r="H5" i="2"/>
  <c r="F4" i="2"/>
  <c r="H3" i="2"/>
  <c r="G2" i="2"/>
  <c r="H46" i="2"/>
  <c r="F42" i="2"/>
  <c r="F38" i="2"/>
  <c r="F34" i="2"/>
  <c r="F25" i="2"/>
  <c r="F21" i="2"/>
  <c r="F19" i="2"/>
  <c r="G16" i="2"/>
  <c r="G13" i="2"/>
  <c r="G9" i="2"/>
  <c r="G6" i="2"/>
  <c r="H45" i="2"/>
  <c r="F44" i="2"/>
  <c r="H43" i="2"/>
  <c r="G42" i="2"/>
  <c r="F41" i="2"/>
  <c r="H39" i="2"/>
  <c r="G38" i="2"/>
  <c r="F37" i="2"/>
  <c r="H35" i="2"/>
  <c r="G34" i="2"/>
  <c r="F33" i="2"/>
  <c r="H31" i="2"/>
  <c r="H29" i="2"/>
  <c r="F28" i="2"/>
  <c r="H26" i="2"/>
  <c r="G25" i="2"/>
  <c r="F24" i="2"/>
  <c r="H22" i="2"/>
  <c r="G21" i="2"/>
  <c r="G19" i="2"/>
  <c r="F18" i="2"/>
  <c r="H16" i="2"/>
  <c r="F15" i="2"/>
  <c r="H13" i="2"/>
  <c r="G12" i="2"/>
  <c r="F11" i="2"/>
  <c r="H9" i="2"/>
  <c r="F8" i="2"/>
  <c r="H6" i="2"/>
  <c r="G5" i="2"/>
  <c r="G3" i="2"/>
  <c r="F2" i="2"/>
  <c r="H40" i="2"/>
  <c r="H36" i="2"/>
  <c r="H32" i="2"/>
  <c r="H30" i="2"/>
  <c r="H27" i="2"/>
  <c r="H23" i="2"/>
  <c r="H20" i="2"/>
  <c r="H17" i="2"/>
  <c r="H14" i="2"/>
  <c r="H10" i="2"/>
  <c r="H7" i="2"/>
  <c r="H4" i="2"/>
  <c r="J46" i="2"/>
  <c r="F46" i="6" s="1"/>
  <c r="L46" i="2"/>
  <c r="G46" i="6" s="1"/>
  <c r="J45" i="2"/>
  <c r="F47" i="6" s="1"/>
  <c r="L45" i="2"/>
  <c r="G47" i="6" s="1"/>
  <c r="M18" i="2" l="1"/>
  <c r="S26" i="6"/>
  <c r="M30" i="5"/>
  <c r="M17" i="5"/>
  <c r="M37" i="2"/>
  <c r="M4" i="5"/>
  <c r="M24" i="2"/>
  <c r="M2" i="2"/>
  <c r="M36" i="5"/>
  <c r="M15" i="2"/>
  <c r="M2" i="5"/>
  <c r="M11" i="2"/>
  <c r="M8" i="2"/>
  <c r="M10" i="5"/>
  <c r="M48" i="2"/>
  <c r="M44" i="5"/>
  <c r="M41" i="2"/>
  <c r="M37" i="5"/>
  <c r="M27" i="5"/>
  <c r="M28" i="2"/>
  <c r="M45" i="5"/>
  <c r="M47" i="2"/>
  <c r="M23" i="5"/>
  <c r="M33" i="2"/>
  <c r="M14" i="5"/>
  <c r="M40" i="5"/>
  <c r="M8" i="5"/>
  <c r="M44" i="2"/>
  <c r="M7" i="5"/>
  <c r="M20" i="5"/>
  <c r="M32" i="5"/>
  <c r="M24" i="5"/>
  <c r="M41" i="5"/>
  <c r="M33" i="5"/>
  <c r="M16" i="5"/>
  <c r="M29" i="5"/>
  <c r="M43" i="5"/>
  <c r="M15" i="5"/>
  <c r="M3" i="5"/>
  <c r="M42" i="5"/>
  <c r="M13" i="5"/>
  <c r="M26" i="5"/>
  <c r="M39" i="5"/>
  <c r="M18" i="5"/>
  <c r="M12" i="5"/>
  <c r="M25" i="5"/>
  <c r="M38" i="5"/>
  <c r="M28" i="5"/>
  <c r="M9" i="5"/>
  <c r="M22" i="5"/>
  <c r="M35" i="5"/>
  <c r="M21" i="5"/>
  <c r="M34" i="5"/>
  <c r="M6" i="5"/>
  <c r="M31" i="5"/>
  <c r="M11" i="5"/>
  <c r="M5" i="5"/>
  <c r="M19" i="5"/>
  <c r="M42" i="2"/>
  <c r="M4" i="2"/>
  <c r="M17" i="2"/>
  <c r="M30" i="2"/>
  <c r="M3" i="2"/>
  <c r="M13" i="2"/>
  <c r="M26" i="2"/>
  <c r="M39" i="2"/>
  <c r="M19" i="2"/>
  <c r="M14" i="2"/>
  <c r="M27" i="2"/>
  <c r="M40" i="2"/>
  <c r="M5" i="2"/>
  <c r="M9" i="2"/>
  <c r="M22" i="2"/>
  <c r="M35" i="2"/>
  <c r="M21" i="2"/>
  <c r="M34" i="2"/>
  <c r="M10" i="2"/>
  <c r="M23" i="2"/>
  <c r="M36" i="2"/>
  <c r="M6" i="2"/>
  <c r="M31" i="2"/>
  <c r="M45" i="2"/>
  <c r="M25" i="2"/>
  <c r="M38" i="2"/>
  <c r="M7" i="2"/>
  <c r="M20" i="2"/>
  <c r="M32" i="2"/>
  <c r="M46" i="2"/>
  <c r="M12" i="2"/>
  <c r="M16" i="2"/>
  <c r="M29" i="2"/>
  <c r="M43" i="2"/>
  <c r="H979" i="1"/>
  <c r="H554" i="1"/>
  <c r="H83" i="1"/>
  <c r="H164" i="1"/>
  <c r="H313" i="1"/>
  <c r="H11" i="1"/>
  <c r="H603" i="1"/>
  <c r="H875" i="1"/>
  <c r="H555" i="1"/>
  <c r="H568" i="1"/>
  <c r="H903" i="1"/>
  <c r="H86" i="1"/>
  <c r="H408" i="1"/>
  <c r="H596" i="1"/>
  <c r="H1004" i="1"/>
  <c r="H731" i="1"/>
  <c r="H236" i="1"/>
  <c r="H1006" i="1"/>
  <c r="H278" i="1"/>
  <c r="H749" i="1"/>
  <c r="H23" i="1"/>
  <c r="H268" i="1"/>
  <c r="H113" i="1"/>
  <c r="H629" i="1"/>
  <c r="H323" i="1"/>
  <c r="H464" i="1"/>
  <c r="H784" i="1"/>
  <c r="H889" i="1"/>
  <c r="H400" i="1"/>
  <c r="H677" i="1"/>
  <c r="H675" i="1"/>
  <c r="H304" i="1"/>
  <c r="H81" i="1"/>
  <c r="H123" i="1"/>
  <c r="H580" i="1"/>
  <c r="H745" i="1"/>
  <c r="H497" i="1"/>
  <c r="H747" i="1"/>
  <c r="H954" i="1"/>
  <c r="H825" i="1"/>
  <c r="H919" i="1"/>
  <c r="H835" i="1"/>
  <c r="H160" i="1"/>
  <c r="H200" i="1"/>
  <c r="H245" i="1"/>
  <c r="H881" i="1"/>
  <c r="H558" i="1"/>
  <c r="H505" i="1"/>
  <c r="H204" i="1"/>
  <c r="H516" i="1"/>
  <c r="H392" i="1"/>
  <c r="H332" i="1"/>
  <c r="H997" i="1"/>
  <c r="H24" i="1"/>
  <c r="H818" i="1"/>
  <c r="H68" i="1"/>
  <c r="H5" i="1"/>
  <c r="H729" i="1"/>
  <c r="H475" i="1"/>
  <c r="H588" i="1"/>
  <c r="H739" i="1"/>
  <c r="H344" i="1"/>
  <c r="H294" i="1"/>
  <c r="H932" i="1"/>
  <c r="H2" i="1"/>
  <c r="H241" i="1"/>
  <c r="H635" i="1"/>
  <c r="H165" i="1"/>
  <c r="H613" i="1"/>
  <c r="H769" i="1"/>
  <c r="H936" i="1"/>
  <c r="H433" i="1"/>
  <c r="H465" i="1"/>
  <c r="H823" i="1"/>
  <c r="H934" i="1"/>
  <c r="H611" i="1"/>
  <c r="H172" i="1"/>
  <c r="H416" i="1"/>
  <c r="H351" i="1"/>
  <c r="H1003" i="1"/>
  <c r="H109" i="1"/>
  <c r="H947" i="1"/>
  <c r="H761" i="1"/>
  <c r="H484" i="1"/>
  <c r="H971" i="1"/>
  <c r="H671" i="1"/>
  <c r="H93" i="1"/>
  <c r="H318" i="1"/>
  <c r="H941" i="1"/>
  <c r="H183" i="1"/>
  <c r="H178" i="1"/>
  <c r="H38" i="1"/>
  <c r="H751" i="1"/>
  <c r="H213" i="1"/>
  <c r="H472" i="1"/>
  <c r="H379" i="1"/>
  <c r="H448" i="1"/>
  <c r="H719" i="1"/>
  <c r="H1014" i="1"/>
  <c r="H991" i="1"/>
  <c r="H526" i="1"/>
  <c r="H906" i="1"/>
  <c r="H298" i="1"/>
  <c r="H331" i="1"/>
  <c r="H97" i="1"/>
  <c r="H77" i="1"/>
  <c r="H572" i="1"/>
  <c r="H292" i="1"/>
  <c r="H721" i="1"/>
  <c r="H879" i="1"/>
  <c r="H865" i="1"/>
  <c r="H7" i="1"/>
  <c r="H371" i="1"/>
  <c r="H640" i="1"/>
  <c r="H601" i="1"/>
  <c r="H695" i="1"/>
  <c r="H542" i="1"/>
  <c r="H874" i="1"/>
  <c r="H618" i="1"/>
  <c r="H118" i="1"/>
  <c r="H141" i="1"/>
  <c r="H801" i="1"/>
  <c r="H462" i="1"/>
  <c r="H994" i="1"/>
  <c r="H397" i="1"/>
  <c r="H959" i="1"/>
  <c r="H170" i="1"/>
  <c r="H424" i="1"/>
  <c r="H271" i="1"/>
  <c r="H327" i="1"/>
  <c r="H110" i="1"/>
  <c r="H744" i="1"/>
  <c r="H168" i="1"/>
  <c r="H91" i="1"/>
  <c r="H13" i="1"/>
  <c r="H878" i="1"/>
  <c r="H713" i="1"/>
  <c r="H796" i="1"/>
  <c r="H360" i="1"/>
  <c r="H259" i="1"/>
  <c r="H893" i="1"/>
  <c r="H582" i="1"/>
  <c r="H655" i="1"/>
  <c r="H276" i="1"/>
  <c r="H619" i="1"/>
  <c r="H251" i="1"/>
  <c r="H511" i="1"/>
  <c r="H973" i="1"/>
  <c r="H381" i="1"/>
  <c r="H840" i="1"/>
  <c r="H787" i="1"/>
  <c r="H832" i="1"/>
  <c r="H389" i="1"/>
  <c r="H620" i="1"/>
  <c r="H888" i="1"/>
  <c r="H398" i="1"/>
  <c r="H166" i="1"/>
  <c r="H76" i="1"/>
  <c r="H705" i="1"/>
  <c r="H36" i="1"/>
  <c r="H491" i="1"/>
  <c r="H984" i="1"/>
  <c r="H279" i="1"/>
  <c r="H293" i="1"/>
  <c r="H95" i="1"/>
  <c r="H362" i="1"/>
  <c r="H525" i="1"/>
  <c r="H702" i="1"/>
  <c r="H297" i="1"/>
  <c r="H308" i="1"/>
  <c r="H877" i="1"/>
  <c r="H235" i="1"/>
  <c r="H432" i="1"/>
  <c r="H67" i="1"/>
  <c r="H295" i="1"/>
  <c r="H815" i="1"/>
  <c r="H500" i="1"/>
  <c r="H74" i="1"/>
  <c r="H339" i="1"/>
  <c r="H573" i="1"/>
  <c r="H186" i="1"/>
  <c r="H79" i="1"/>
  <c r="H633" i="1"/>
  <c r="H561" i="1"/>
  <c r="H974" i="1"/>
  <c r="H492" i="1"/>
  <c r="H28" i="1"/>
  <c r="H786" i="1"/>
  <c r="H122" i="1"/>
  <c r="H560" i="1"/>
  <c r="H727" i="1"/>
  <c r="H315" i="1"/>
  <c r="H583" i="1"/>
  <c r="H928" i="1"/>
  <c r="H638" i="1"/>
  <c r="H689" i="1"/>
  <c r="H723" i="1"/>
  <c r="H47" i="1"/>
  <c r="H310" i="1"/>
  <c r="H842" i="1"/>
  <c r="H478" i="1"/>
  <c r="H202" i="1"/>
  <c r="H746" i="1"/>
  <c r="H374" i="1"/>
  <c r="H414" i="1"/>
  <c r="H274" i="1"/>
  <c r="H535" i="1"/>
  <c r="H487" i="1"/>
  <c r="H938" i="1"/>
  <c r="H489" i="1"/>
  <c r="H966" i="1"/>
  <c r="H126" i="1"/>
  <c r="H481" i="1"/>
  <c r="H791" i="1"/>
  <c r="H578" i="1"/>
  <c r="H184" i="1"/>
  <c r="H473" i="1"/>
  <c r="H363" i="1"/>
  <c r="H50" i="1"/>
  <c r="H872" i="1"/>
  <c r="H896" i="1"/>
  <c r="H174" i="1"/>
  <c r="H570" i="1"/>
  <c r="H750" i="1"/>
  <c r="H790" i="1"/>
  <c r="H907" i="1"/>
  <c r="H809" i="1"/>
  <c r="H12" i="1"/>
  <c r="H886" i="1"/>
  <c r="H146" i="1"/>
  <c r="H868" i="1"/>
  <c r="H431" i="1"/>
  <c r="H508" i="1"/>
  <c r="H855" i="1"/>
  <c r="H567" i="1"/>
  <c r="H864" i="1"/>
  <c r="H388" i="1"/>
  <c r="H517" i="1"/>
  <c r="H135" i="1"/>
  <c r="H364" i="1"/>
  <c r="H52" i="1"/>
  <c r="H105" i="1"/>
  <c r="H133" i="1"/>
  <c r="H282" i="1"/>
  <c r="H61" i="1"/>
  <c r="H694" i="1"/>
  <c r="H287" i="1"/>
  <c r="H627" i="1"/>
  <c r="H639" i="1"/>
  <c r="H159" i="1"/>
  <c r="H978" i="1"/>
  <c r="H356" i="1"/>
  <c r="H342" i="1"/>
  <c r="H802" i="1"/>
  <c r="H557" i="1"/>
  <c r="H19" i="1"/>
  <c r="H361" i="1"/>
  <c r="H910" i="1"/>
  <c r="H660" i="1"/>
  <c r="H301" i="1"/>
  <c r="H657" i="1"/>
  <c r="H901" i="1"/>
  <c r="H336" i="1"/>
  <c r="H708" i="1"/>
  <c r="H365" i="1"/>
  <c r="H195" i="1"/>
  <c r="H543" i="1"/>
  <c r="H929" i="1"/>
  <c r="H616" i="1"/>
  <c r="H1005" i="1"/>
  <c r="H175" i="1"/>
  <c r="H319" i="1"/>
  <c r="H988" i="1"/>
  <c r="H143" i="1"/>
  <c r="H856" i="1"/>
  <c r="H385" i="1"/>
  <c r="H425" i="1"/>
  <c r="H854" i="1"/>
  <c r="H284" i="1"/>
  <c r="H347" i="1"/>
  <c r="H509" i="1"/>
  <c r="H467" i="1"/>
  <c r="H442" i="1"/>
  <c r="H375" i="1"/>
  <c r="H1015" i="1"/>
  <c r="H476" i="1"/>
  <c r="H176" i="1"/>
  <c r="H60" i="1"/>
  <c r="H191" i="1"/>
  <c r="H772" i="1"/>
  <c r="H943" i="1"/>
  <c r="H305" i="1"/>
  <c r="H916" i="1"/>
  <c r="H890" i="1"/>
  <c r="H859" i="1"/>
  <c r="H386" i="1"/>
  <c r="H239" i="1"/>
  <c r="H643" i="1"/>
  <c r="H228" i="1"/>
  <c r="H233" i="1"/>
  <c r="H328" i="1"/>
  <c r="H652" i="1"/>
  <c r="H700" i="1"/>
  <c r="H395" i="1"/>
  <c r="H320" i="1"/>
  <c r="H902" i="1"/>
  <c r="H456" i="1"/>
  <c r="H752" i="1"/>
  <c r="H88" i="1"/>
  <c r="H353" i="1"/>
  <c r="H108" i="1"/>
  <c r="H921" i="1"/>
  <c r="H848" i="1"/>
  <c r="H734" i="1"/>
  <c r="H321" i="1"/>
  <c r="H698" i="1"/>
  <c r="H101" i="1"/>
  <c r="H8" i="1"/>
  <c r="H212" i="1"/>
  <c r="H192" i="1"/>
  <c r="H776" i="1"/>
  <c r="H712" i="1"/>
  <c r="H221" i="1"/>
  <c r="H853" i="1"/>
  <c r="H30" i="1"/>
  <c r="H443" i="1"/>
  <c r="H9" i="1"/>
  <c r="H897" i="1"/>
  <c r="H1000" i="1"/>
  <c r="H21" i="1"/>
  <c r="H756" i="1"/>
  <c r="H100" i="1"/>
  <c r="H661" i="1"/>
  <c r="H180" i="1"/>
  <c r="H986" i="1"/>
  <c r="H650" i="1"/>
  <c r="H303" i="1"/>
  <c r="H674" i="1"/>
  <c r="H625" i="1"/>
  <c r="H873" i="1"/>
  <c r="H663" i="1"/>
  <c r="H309" i="1"/>
  <c r="H455" i="1"/>
  <c r="H214" i="1"/>
  <c r="H190" i="1"/>
  <c r="H833" i="1"/>
  <c r="H632" i="1"/>
  <c r="H773" i="1"/>
  <c r="H144" i="1"/>
  <c r="H687" i="1"/>
  <c r="H409" i="1"/>
  <c r="H767" i="1"/>
  <c r="H227" i="1"/>
  <c r="H781" i="1"/>
  <c r="H925" i="1"/>
  <c r="H884" i="1"/>
  <c r="H709" i="1"/>
  <c r="H57" i="1"/>
  <c r="H980" i="1"/>
  <c r="H829" i="1"/>
  <c r="H440" i="1"/>
  <c r="H656" i="1"/>
  <c r="H946" i="1"/>
  <c r="H732" i="1"/>
  <c r="H942" i="1"/>
  <c r="H207" i="1"/>
  <c r="H522" i="1"/>
  <c r="H337" i="1"/>
  <c r="H182" i="1"/>
  <c r="H399" i="1"/>
  <c r="H514" i="1"/>
  <c r="H198" i="1"/>
  <c r="H831" i="1"/>
  <c r="H847" i="1"/>
  <c r="H161" i="1"/>
  <c r="H837" i="1"/>
  <c r="H730" i="1"/>
  <c r="H394" i="1"/>
  <c r="H564" i="1"/>
  <c r="H792" i="1"/>
  <c r="H372" i="1"/>
  <c r="H911" i="1"/>
  <c r="H933" i="1"/>
  <c r="H644" i="1"/>
  <c r="H412" i="1"/>
  <c r="H692" i="1"/>
  <c r="H665" i="1"/>
  <c r="H130" i="1"/>
  <c r="H763" i="1"/>
  <c r="H404" i="1"/>
  <c r="H250" i="1"/>
  <c r="H764" i="1"/>
  <c r="H826" i="1"/>
  <c r="H871" i="1"/>
  <c r="H545" i="1"/>
  <c r="H300" i="1"/>
  <c r="H806" i="1"/>
  <c r="H107" i="1"/>
  <c r="H717" i="1"/>
  <c r="H820" i="1"/>
  <c r="H664" i="1"/>
  <c r="H162" i="1"/>
  <c r="H641" i="1"/>
  <c r="H714" i="1"/>
  <c r="H953" i="1"/>
  <c r="H454" i="1"/>
  <c r="H899" i="1"/>
  <c r="H51" i="1"/>
  <c r="H1010" i="1"/>
  <c r="H223" i="1"/>
  <c r="H393" i="1"/>
  <c r="H479" i="1"/>
  <c r="H14" i="1"/>
  <c r="H80" i="1"/>
  <c r="H380" i="1"/>
  <c r="H830" i="1"/>
  <c r="H686" i="1"/>
  <c r="H66" i="1"/>
  <c r="H593" i="1"/>
  <c r="H575" i="1"/>
  <c r="H99" i="1"/>
  <c r="H498" i="1"/>
  <c r="H710" i="1"/>
  <c r="H410" i="1"/>
  <c r="H636" i="1"/>
  <c r="H324" i="1"/>
  <c r="H237" i="1"/>
  <c r="H87" i="1"/>
  <c r="H647" i="1"/>
  <c r="H608" i="1"/>
  <c r="H579" i="1"/>
  <c r="H706" i="1"/>
  <c r="H998" i="1"/>
  <c r="H201" i="1"/>
  <c r="S4" i="6" l="1"/>
  <c r="S25" i="6"/>
  <c r="S7" i="6"/>
  <c r="S8" i="6"/>
  <c r="S17" i="6"/>
  <c r="S33" i="6"/>
  <c r="S29" i="6"/>
  <c r="S31" i="6"/>
  <c r="S20" i="6"/>
  <c r="S19" i="6"/>
  <c r="S30" i="6"/>
  <c r="S28" i="6"/>
  <c r="S11" i="6"/>
  <c r="S15" i="6"/>
  <c r="S32" i="6"/>
  <c r="S6" i="6"/>
  <c r="S21" i="6"/>
  <c r="S10" i="6"/>
  <c r="S13" i="6"/>
  <c r="S16" i="6"/>
  <c r="S14" i="6"/>
  <c r="S18" i="6"/>
  <c r="S27" i="6"/>
  <c r="S24" i="6"/>
  <c r="S12" i="6"/>
  <c r="S9" i="6"/>
  <c r="S22" i="6" l="1"/>
  <c r="S23" i="6"/>
  <c r="J3" i="5"/>
  <c r="I4" i="6" s="1"/>
  <c r="L3" i="5"/>
  <c r="J4" i="6" s="1"/>
  <c r="J4" i="5"/>
  <c r="I5" i="6" s="1"/>
  <c r="L4" i="5"/>
  <c r="J5" i="6" s="1"/>
  <c r="J5" i="5"/>
  <c r="I6" i="6" s="1"/>
  <c r="L5" i="5"/>
  <c r="J6" i="6" s="1"/>
  <c r="J6" i="5"/>
  <c r="I7" i="6" s="1"/>
  <c r="L6" i="5"/>
  <c r="J7" i="6" s="1"/>
  <c r="J7" i="5"/>
  <c r="I8" i="6" s="1"/>
  <c r="L7" i="5"/>
  <c r="J8" i="6" s="1"/>
  <c r="J8" i="5"/>
  <c r="I9" i="6" s="1"/>
  <c r="L8" i="5"/>
  <c r="J9" i="6" s="1"/>
  <c r="J9" i="5"/>
  <c r="I10" i="6" s="1"/>
  <c r="L9" i="5"/>
  <c r="J10" i="6" s="1"/>
  <c r="J10" i="5"/>
  <c r="I11" i="6" s="1"/>
  <c r="L10" i="5"/>
  <c r="J11" i="6" s="1"/>
  <c r="J11" i="5"/>
  <c r="I12" i="6" s="1"/>
  <c r="L11" i="5"/>
  <c r="J12" i="6" s="1"/>
  <c r="J12" i="5"/>
  <c r="I13" i="6" s="1"/>
  <c r="L12" i="5"/>
  <c r="J13" i="6" s="1"/>
  <c r="J13" i="5"/>
  <c r="I14" i="6" s="1"/>
  <c r="L13" i="5"/>
  <c r="J14" i="6" s="1"/>
  <c r="J14" i="5"/>
  <c r="I15" i="6" s="1"/>
  <c r="L14" i="5"/>
  <c r="J15" i="6" s="1"/>
  <c r="J15" i="5"/>
  <c r="I16" i="6" s="1"/>
  <c r="L15" i="5"/>
  <c r="J16" i="6" s="1"/>
  <c r="J16" i="5"/>
  <c r="I17" i="6" s="1"/>
  <c r="L16" i="5"/>
  <c r="J17" i="6" s="1"/>
  <c r="J17" i="5"/>
  <c r="I18" i="6" s="1"/>
  <c r="L17" i="5"/>
  <c r="J18" i="6" s="1"/>
  <c r="J18" i="5"/>
  <c r="I19" i="6" s="1"/>
  <c r="L18" i="5"/>
  <c r="J19" i="6" s="1"/>
  <c r="J19" i="5"/>
  <c r="I20" i="6" s="1"/>
  <c r="L19" i="5"/>
  <c r="J20" i="6" s="1"/>
  <c r="J20" i="5"/>
  <c r="L20" i="5"/>
  <c r="J21" i="6" s="1"/>
  <c r="J21" i="5"/>
  <c r="I22" i="6" s="1"/>
  <c r="L21" i="5"/>
  <c r="J22" i="6" s="1"/>
  <c r="J22" i="5"/>
  <c r="I23" i="6" s="1"/>
  <c r="L22" i="5"/>
  <c r="J23" i="6" s="1"/>
  <c r="J23" i="5"/>
  <c r="I24" i="6" s="1"/>
  <c r="L23" i="5"/>
  <c r="J24" i="6" s="1"/>
  <c r="J24" i="5"/>
  <c r="I25" i="6" s="1"/>
  <c r="L24" i="5"/>
  <c r="J25" i="6" s="1"/>
  <c r="J25" i="5"/>
  <c r="I26" i="6" s="1"/>
  <c r="L25" i="5"/>
  <c r="J26" i="6" s="1"/>
  <c r="J26" i="5"/>
  <c r="I27" i="6" s="1"/>
  <c r="L26" i="5"/>
  <c r="J27" i="6" s="1"/>
  <c r="J27" i="5"/>
  <c r="I28" i="6" s="1"/>
  <c r="L27" i="5"/>
  <c r="J28" i="6" s="1"/>
  <c r="J28" i="5"/>
  <c r="I29" i="6" s="1"/>
  <c r="L28" i="5"/>
  <c r="J29" i="6" s="1"/>
  <c r="J29" i="5"/>
  <c r="I30" i="6" s="1"/>
  <c r="L29" i="5"/>
  <c r="J30" i="6" s="1"/>
  <c r="J30" i="5"/>
  <c r="I31" i="6" s="1"/>
  <c r="L30" i="5"/>
  <c r="J31" i="6" s="1"/>
  <c r="J31" i="5"/>
  <c r="I32" i="6" s="1"/>
  <c r="L31" i="5"/>
  <c r="J32" i="6" s="1"/>
  <c r="J32" i="5"/>
  <c r="I33" i="6" s="1"/>
  <c r="L32" i="5"/>
  <c r="J33" i="6" s="1"/>
  <c r="J33" i="5"/>
  <c r="I34" i="6" s="1"/>
  <c r="L33" i="5"/>
  <c r="J34" i="6" s="1"/>
  <c r="J34" i="5"/>
  <c r="I35" i="6" s="1"/>
  <c r="L34" i="5"/>
  <c r="J35" i="6" s="1"/>
  <c r="J35" i="5"/>
  <c r="I36" i="6" s="1"/>
  <c r="L35" i="5"/>
  <c r="J36" i="6" s="1"/>
  <c r="J36" i="5"/>
  <c r="I37" i="6" s="1"/>
  <c r="L36" i="5"/>
  <c r="J37" i="6" s="1"/>
  <c r="J37" i="5"/>
  <c r="I38" i="6" s="1"/>
  <c r="L37" i="5"/>
  <c r="J38" i="6" s="1"/>
  <c r="J38" i="5"/>
  <c r="I39" i="6" s="1"/>
  <c r="L38" i="5"/>
  <c r="J39" i="6" s="1"/>
  <c r="J39" i="5"/>
  <c r="I40" i="6" s="1"/>
  <c r="L39" i="5"/>
  <c r="J40" i="6" s="1"/>
  <c r="J40" i="5"/>
  <c r="I41" i="6" s="1"/>
  <c r="L40" i="5"/>
  <c r="J41" i="6" s="1"/>
  <c r="J41" i="5"/>
  <c r="I42" i="6" s="1"/>
  <c r="L41" i="5"/>
  <c r="J42" i="6" s="1"/>
  <c r="J42" i="5"/>
  <c r="I43" i="6" s="1"/>
  <c r="L42" i="5"/>
  <c r="J43" i="6" s="1"/>
  <c r="J43" i="5"/>
  <c r="I44" i="6" s="1"/>
  <c r="L43" i="5"/>
  <c r="J44" i="6" s="1"/>
  <c r="J44" i="5"/>
  <c r="I45" i="6" s="1"/>
  <c r="L44" i="5"/>
  <c r="J45" i="6" s="1"/>
  <c r="L2" i="5"/>
  <c r="J3" i="6" s="1"/>
  <c r="J2" i="5"/>
  <c r="I3" i="6" s="1"/>
  <c r="J3" i="2"/>
  <c r="F4" i="6" s="1"/>
  <c r="L3" i="2"/>
  <c r="G4" i="6" s="1"/>
  <c r="J4" i="2"/>
  <c r="F5" i="6" s="1"/>
  <c r="L4" i="2"/>
  <c r="G5" i="6" s="1"/>
  <c r="J5" i="2"/>
  <c r="F6" i="6" s="1"/>
  <c r="L5" i="2"/>
  <c r="G6" i="6" s="1"/>
  <c r="J6" i="2"/>
  <c r="F7" i="6" s="1"/>
  <c r="L6" i="2"/>
  <c r="G7" i="6" s="1"/>
  <c r="J7" i="2"/>
  <c r="F8" i="6" s="1"/>
  <c r="L7" i="2"/>
  <c r="G8" i="6" s="1"/>
  <c r="J8" i="2"/>
  <c r="F9" i="6" s="1"/>
  <c r="L8" i="2"/>
  <c r="G9" i="6" s="1"/>
  <c r="J9" i="2"/>
  <c r="F10" i="6" s="1"/>
  <c r="L9" i="2"/>
  <c r="G10" i="6" s="1"/>
  <c r="J10" i="2"/>
  <c r="F11" i="6" s="1"/>
  <c r="L10" i="2"/>
  <c r="G11" i="6" s="1"/>
  <c r="J11" i="2"/>
  <c r="F12" i="6" s="1"/>
  <c r="L11" i="2"/>
  <c r="G12" i="6" s="1"/>
  <c r="J12" i="2"/>
  <c r="F13" i="6" s="1"/>
  <c r="L12" i="2"/>
  <c r="G13" i="6" s="1"/>
  <c r="J13" i="2"/>
  <c r="F14" i="6" s="1"/>
  <c r="L13" i="2"/>
  <c r="G14" i="6" s="1"/>
  <c r="J14" i="2"/>
  <c r="F15" i="6" s="1"/>
  <c r="L14" i="2"/>
  <c r="G15" i="6" s="1"/>
  <c r="J15" i="2"/>
  <c r="F16" i="6" s="1"/>
  <c r="L15" i="2"/>
  <c r="G16" i="6" s="1"/>
  <c r="J16" i="2"/>
  <c r="F17" i="6" s="1"/>
  <c r="L16" i="2"/>
  <c r="G17" i="6" s="1"/>
  <c r="J17" i="2"/>
  <c r="F18" i="6" s="1"/>
  <c r="L17" i="2"/>
  <c r="G18" i="6" s="1"/>
  <c r="J18" i="2"/>
  <c r="F19" i="6" s="1"/>
  <c r="L18" i="2"/>
  <c r="G19" i="6" s="1"/>
  <c r="J19" i="2"/>
  <c r="F20" i="6" s="1"/>
  <c r="L19" i="2"/>
  <c r="G20" i="6" s="1"/>
  <c r="J20" i="2"/>
  <c r="L20" i="2"/>
  <c r="G21" i="6" s="1"/>
  <c r="J21" i="2"/>
  <c r="F22" i="6" s="1"/>
  <c r="L21" i="2"/>
  <c r="G22" i="6" s="1"/>
  <c r="J22" i="2"/>
  <c r="F23" i="6" s="1"/>
  <c r="L22" i="2"/>
  <c r="G23" i="6" s="1"/>
  <c r="J23" i="2"/>
  <c r="F24" i="6" s="1"/>
  <c r="L23" i="2"/>
  <c r="G24" i="6" s="1"/>
  <c r="J24" i="2"/>
  <c r="F25" i="6" s="1"/>
  <c r="L24" i="2"/>
  <c r="G25" i="6" s="1"/>
  <c r="J25" i="2"/>
  <c r="F26" i="6" s="1"/>
  <c r="L25" i="2"/>
  <c r="G26" i="6" s="1"/>
  <c r="J26" i="2"/>
  <c r="F27" i="6" s="1"/>
  <c r="L26" i="2"/>
  <c r="G27" i="6" s="1"/>
  <c r="J27" i="2"/>
  <c r="F28" i="6" s="1"/>
  <c r="L27" i="2"/>
  <c r="G28" i="6" s="1"/>
  <c r="J28" i="2"/>
  <c r="F29" i="6" s="1"/>
  <c r="L28" i="2"/>
  <c r="G29" i="6" s="1"/>
  <c r="J29" i="2"/>
  <c r="F30" i="6" s="1"/>
  <c r="L29" i="2"/>
  <c r="G30" i="6" s="1"/>
  <c r="J30" i="2"/>
  <c r="F31" i="6" s="1"/>
  <c r="L30" i="2"/>
  <c r="G31" i="6" s="1"/>
  <c r="J31" i="2"/>
  <c r="F32" i="6" s="1"/>
  <c r="L31" i="2"/>
  <c r="G32" i="6" s="1"/>
  <c r="J32" i="2"/>
  <c r="F33" i="6" s="1"/>
  <c r="L32" i="2"/>
  <c r="G33" i="6" s="1"/>
  <c r="J33" i="2"/>
  <c r="F34" i="6" s="1"/>
  <c r="L33" i="2"/>
  <c r="G34" i="6" s="1"/>
  <c r="J34" i="2"/>
  <c r="F35" i="6" s="1"/>
  <c r="L34" i="2"/>
  <c r="G35" i="6" s="1"/>
  <c r="J35" i="2"/>
  <c r="F36" i="6" s="1"/>
  <c r="L35" i="2"/>
  <c r="G36" i="6" s="1"/>
  <c r="J36" i="2"/>
  <c r="F37" i="6" s="1"/>
  <c r="L36" i="2"/>
  <c r="G37" i="6" s="1"/>
  <c r="J37" i="2"/>
  <c r="F38" i="6" s="1"/>
  <c r="L37" i="2"/>
  <c r="G38" i="6" s="1"/>
  <c r="J38" i="2"/>
  <c r="F39" i="6" s="1"/>
  <c r="L38" i="2"/>
  <c r="G39" i="6" s="1"/>
  <c r="J39" i="2"/>
  <c r="F40" i="6" s="1"/>
  <c r="L39" i="2"/>
  <c r="G40" i="6" s="1"/>
  <c r="J40" i="2"/>
  <c r="F41" i="6" s="1"/>
  <c r="L40" i="2"/>
  <c r="G41" i="6" s="1"/>
  <c r="J41" i="2"/>
  <c r="F42" i="6" s="1"/>
  <c r="L41" i="2"/>
  <c r="G42" i="6" s="1"/>
  <c r="J42" i="2"/>
  <c r="F43" i="6" s="1"/>
  <c r="L42" i="2"/>
  <c r="G43" i="6" s="1"/>
  <c r="J43" i="2"/>
  <c r="F44" i="6" s="1"/>
  <c r="L43" i="2"/>
  <c r="G44" i="6" s="1"/>
  <c r="J44" i="2"/>
  <c r="F45" i="6" s="1"/>
  <c r="L44" i="2"/>
  <c r="G45" i="6" s="1"/>
  <c r="L2" i="2"/>
  <c r="G3" i="6" s="1"/>
  <c r="J2" i="2"/>
  <c r="F3" i="6" s="1"/>
  <c r="I21" i="6" l="1"/>
  <c r="F21" i="6"/>
  <c r="F6" i="7" l="1"/>
  <c r="F7" i="7"/>
  <c r="F8" i="7" l="1"/>
</calcChain>
</file>

<file path=xl/sharedStrings.xml><?xml version="1.0" encoding="utf-8"?>
<sst xmlns="http://schemas.openxmlformats.org/spreadsheetml/2006/main" count="30752" uniqueCount="7432">
  <si>
    <t>Aluno</t>
  </si>
  <si>
    <t>Programa</t>
  </si>
  <si>
    <t>Início</t>
  </si>
  <si>
    <t>Modalidade</t>
  </si>
  <si>
    <t>BARBARA CHRYS GOMES BALDUINO</t>
  </si>
  <si>
    <t>CARLOS EDUARDO BARROS</t>
  </si>
  <si>
    <t>WOLNEY FELIPPE ANTUNES JUNIOR</t>
  </si>
  <si>
    <t>HELENIRA PORFIRIO DE SOUZA</t>
  </si>
  <si>
    <t>LIZE NAVARRO MARCHINI</t>
  </si>
  <si>
    <t>MICHEL PAES BARBARA</t>
  </si>
  <si>
    <t>PEDRO VAZ FELIZES</t>
  </si>
  <si>
    <t>TAINA RABATINI FAZANARO</t>
  </si>
  <si>
    <t>EDUARDO RODRIGO DE OLIVEIRA</t>
  </si>
  <si>
    <t>MARINA MOMESSO LOPES</t>
  </si>
  <si>
    <t>MONIQUE MARIA CARDOSO MAROLDI</t>
  </si>
  <si>
    <t>PAULO HENRIQUE GOMES LISBOA</t>
  </si>
  <si>
    <t>SHIRLY MARLENY LARA PEREZ</t>
  </si>
  <si>
    <t>JESSICA ASAMI</t>
  </si>
  <si>
    <t>LAIS ROSSETTO FERRAZ DE BARROS</t>
  </si>
  <si>
    <t>LETICIA CESCHI BERTOLI</t>
  </si>
  <si>
    <t>RAFAELA TADEI</t>
  </si>
  <si>
    <t>ANTONIO MANOEL DOS SANTOS ALMEIDA NETO</t>
  </si>
  <si>
    <t>BRUNO DE AZEVEDO MENDONCA</t>
  </si>
  <si>
    <t>EDUARDO KAZUO NAKAO</t>
  </si>
  <si>
    <t>FILIPE SANTOS ARAUJO</t>
  </si>
  <si>
    <t>GABRIEL PASSATUTO GALLO</t>
  </si>
  <si>
    <t>JASIEL JOSIAS LIMA MACAGNAN</t>
  </si>
  <si>
    <t>JOSE MICHEL FOGACA VIEIRA</t>
  </si>
  <si>
    <t>LAIS BETHANIA BRITO SILVA</t>
  </si>
  <si>
    <t>LAIS VILIONI E SILVA</t>
  </si>
  <si>
    <t>LETICIA GABRIELLY ZACANO DA SILVA</t>
  </si>
  <si>
    <t>LUCAS TARDIVO</t>
  </si>
  <si>
    <t>MARCELO CARVALHO MOURA</t>
  </si>
  <si>
    <t>MARCELO RUAN MOURA ARAUJO</t>
  </si>
  <si>
    <t>MARCIELE DE MENEZES BITTENCOURT</t>
  </si>
  <si>
    <t>MAYLON PIRES MACEDO</t>
  </si>
  <si>
    <t>NATALIA DE SOUZA FRANCA</t>
  </si>
  <si>
    <t>PEDRO HENRIQUE KUROISHI</t>
  </si>
  <si>
    <t>RAQUEL CRISTINA DE FATIMA</t>
  </si>
  <si>
    <t>SAULO AKAMATU</t>
  </si>
  <si>
    <t>THIAGO ZAFALON MIRANDA</t>
  </si>
  <si>
    <t>YURI SOUZA PADUA</t>
  </si>
  <si>
    <t>JOYCE MIRELLA DOS ANJOS VIANA</t>
  </si>
  <si>
    <t>JULIA TEREZA ABRAO VIEIRA LOURENCO WILMERS</t>
  </si>
  <si>
    <t>LU YI CHIEH</t>
  </si>
  <si>
    <t>MARIA LIGIA TRIQUES</t>
  </si>
  <si>
    <t>ANDRESSA RODRIGUES</t>
  </si>
  <si>
    <t>JESSICA DE SOUZA RODRIGUES</t>
  </si>
  <si>
    <t>JOELEN OSMARI DA SILVA</t>
  </si>
  <si>
    <t>DANIEL BALDIN MACHADO</t>
  </si>
  <si>
    <t>MATHEUS HARUO BEKER</t>
  </si>
  <si>
    <t>MURILO BERNARDINO POLATO</t>
  </si>
  <si>
    <t>NICOL ANDREA DI DOMENICO MARTINEZ</t>
  </si>
  <si>
    <t>TAILON RODRIGUES ALMEIDA</t>
  </si>
  <si>
    <t>CLARA MACHADO DOS SANTOS</t>
  </si>
  <si>
    <t>ANA LAURA DUTRA COELHO</t>
  </si>
  <si>
    <t>CARLOS ROBERTO DE OLIVEIRA JUNIOR</t>
  </si>
  <si>
    <t>DANYELLE SIQUEIRA MIOTTO</t>
  </si>
  <si>
    <t>ELIANDRA NUNES DA SILVA</t>
  </si>
  <si>
    <t>GABRIELA MARIA LUCERA</t>
  </si>
  <si>
    <t>GABRIEL CARLOS GOULART SCARLATO</t>
  </si>
  <si>
    <t>SAMUEL DOMINGOS SOLIGON</t>
  </si>
  <si>
    <t>VINICIUS FERREIRA DE PAULA</t>
  </si>
  <si>
    <t>CARLOS ENRIQUE ESCOBER AVILA</t>
  </si>
  <si>
    <t>FRANCIELLE DIAS DE OLIVEIRA</t>
  </si>
  <si>
    <t>GABRIELA CRESTANA RABELLO</t>
  </si>
  <si>
    <t>ISABELE FRANCISCO REBOLO</t>
  </si>
  <si>
    <t>JESSICA LOPES TAGLIATELA NAVARI</t>
  </si>
  <si>
    <t>MARCELO MALISANO BARRETO FILHO</t>
  </si>
  <si>
    <t>MARIANA LOPES CAMPAGNOLI</t>
  </si>
  <si>
    <t>MIRELA ALCOLEA</t>
  </si>
  <si>
    <t>MONIQUE MAIANNE DA SILVA</t>
  </si>
  <si>
    <t>NATALIA PORTRUNELI</t>
  </si>
  <si>
    <t>NATALIA PRUDENCIO VIANA</t>
  </si>
  <si>
    <t>NATHAN EUGENI ANDOLFATO</t>
  </si>
  <si>
    <t>PAULA DANYELLE RIBEIRO DE SOUZA</t>
  </si>
  <si>
    <t>THAIS DE ASSIS ANGELONI</t>
  </si>
  <si>
    <t>ANA HELENA NALLIN DAVINHA</t>
  </si>
  <si>
    <t>CHRISTIAN DAVID HURTADO MEZA</t>
  </si>
  <si>
    <t>FELIPE ROCHA MARTINS</t>
  </si>
  <si>
    <t>GABRIELA BEATRIZ DE SOUZA</t>
  </si>
  <si>
    <t>OLAVO POLETTI DE SOUSA</t>
  </si>
  <si>
    <t>WILHELM MATHEUS HARTZE</t>
  </si>
  <si>
    <t>ADRIANA COSTA DE SOUZA</t>
  </si>
  <si>
    <t>ARTHUR GUILHERME MONZELLI</t>
  </si>
  <si>
    <t>CASSIANA GARDINI FRANCO</t>
  </si>
  <si>
    <t>DANIELLE RITA DOS SANTOS</t>
  </si>
  <si>
    <t>FLAVIA FRANCCHINI</t>
  </si>
  <si>
    <t>HELINY DE CARVALHO MAXIMO</t>
  </si>
  <si>
    <t>JESSICA FRANCINE FERREIRA DA SILVA</t>
  </si>
  <si>
    <t>JOCIANE MARTHENDAL OLIVEIRA SANTOS</t>
  </si>
  <si>
    <t>KAYENNE DIAS VIEIRA</t>
  </si>
  <si>
    <t>LAINE HORTA LIMA</t>
  </si>
  <si>
    <t>MARIANA BERGO DAMASO SILVA</t>
  </si>
  <si>
    <t>MARIANA GONCALVES FABRICIO</t>
  </si>
  <si>
    <t>MIRIA MARTINS DE BRITO</t>
  </si>
  <si>
    <t>RENATA REIS GENUINO</t>
  </si>
  <si>
    <t>TAMIRES CRISTINA DE SOUZA</t>
  </si>
  <si>
    <t>THAIS DE FREITAS ROSSINI</t>
  </si>
  <si>
    <t>FERNANDA ANEZ</t>
  </si>
  <si>
    <t>JESSICA KARINE MARQUES</t>
  </si>
  <si>
    <t>LETICIA SOUZA DIDONE</t>
  </si>
  <si>
    <t>LUDMYLA CAROLINE DE SOUZA ALVES</t>
  </si>
  <si>
    <t>PRISCILA VICTORELLI PIRES VARGAS</t>
  </si>
  <si>
    <t>SARAH SALVADOR PEREIRA</t>
  </si>
  <si>
    <t>AGUSTIN GABRIEL RUBILAR UNDA</t>
  </si>
  <si>
    <t>ALINE OKUMOTO GOMES</t>
  </si>
  <si>
    <t>ANDERSON PIRES FERNANDES</t>
  </si>
  <si>
    <t>BRUNA KER SIMAO DE OLIVEIRA</t>
  </si>
  <si>
    <t>CHRISTIAN CAMILO CUELLO BARRIOS</t>
  </si>
  <si>
    <t>CINDY MARCELA LOBO RAMOS</t>
  </si>
  <si>
    <t>EDUARDO POLLONI SILVA</t>
  </si>
  <si>
    <t>GUSTAVO MENDONCA FERRATTI</t>
  </si>
  <si>
    <t>HECTOR ANGEL RAMIREZ NAVARRO</t>
  </si>
  <si>
    <t>IGOR SANT ANA GALLO</t>
  </si>
  <si>
    <t>JUAN SEBASTIAN PINEROS GARCIA</t>
  </si>
  <si>
    <t>LAURA MARIA RAFAEL</t>
  </si>
  <si>
    <t>LETICIA DA SILVA INACIO</t>
  </si>
  <si>
    <t>MARILIA DE OLIVEIRA REZENDE</t>
  </si>
  <si>
    <t>RAFAELA LOURENCANO PEREIRA</t>
  </si>
  <si>
    <t>RICARDO MELLO DUARTE</t>
  </si>
  <si>
    <t>THAMIRIS LINHARES MARQUES</t>
  </si>
  <si>
    <t>THIAGO JOSE DOS SANTOS VIEIRA</t>
  </si>
  <si>
    <t>ILEANA CAROLINA OSORIO ACOSTA</t>
  </si>
  <si>
    <t>ALEX DE LA CRUZ HUAYANAY</t>
  </si>
  <si>
    <t>CAMILA SGARIONI OZELAME</t>
  </si>
  <si>
    <t>DEBORAH BASSI STERN</t>
  </si>
  <si>
    <t>GUSTAVO ALEXIS SABILLON LEE</t>
  </si>
  <si>
    <t>ISIS FERNANDA MASCARIN</t>
  </si>
  <si>
    <t>JONATHAN KEVIN JORDAN VASQUEZ</t>
  </si>
  <si>
    <t>KATY ROCIO CRUZ MOLINA</t>
  </si>
  <si>
    <t>LUISA HEBLING</t>
  </si>
  <si>
    <t>RENATA CRISTINA CARREGARI</t>
  </si>
  <si>
    <t>FERNANDO JUNIOR RESENDE MASCARENHAS</t>
  </si>
  <si>
    <t>HYAGO MAURICIO BREMM MULLER</t>
  </si>
  <si>
    <t>LEONARDO VINICIUS PAIXAO DACIOLO</t>
  </si>
  <si>
    <t>MARIANA DE ALMEIDA MOTTA REZENDE</t>
  </si>
  <si>
    <t>MAYARA TURI GERIN</t>
  </si>
  <si>
    <t>GLEDINELIO SILVA SANTOS</t>
  </si>
  <si>
    <t>JESUS ALEXANDER MONTOYA OMANA</t>
  </si>
  <si>
    <t>MONALISA MEDRADO BOMFIM</t>
  </si>
  <si>
    <t>RAQUEL MARIANE DA SILVEIRA</t>
  </si>
  <si>
    <t>SARITA PAOLA FABRICIO</t>
  </si>
  <si>
    <t>TIAGO FABRIS RENDELLI</t>
  </si>
  <si>
    <t>VALENTINA ANTONIETA FIGUERA MARTINEZ</t>
  </si>
  <si>
    <t>VITORIA FERREIRA DORETTO</t>
  </si>
  <si>
    <t>GIOVANNA BRAZ</t>
  </si>
  <si>
    <t>ISRAEL FABIANO PEREIRA DE SOUZA</t>
  </si>
  <si>
    <t>LIVIA FRANCISCO ARANTES DE SOUZA</t>
  </si>
  <si>
    <t>MARCELO APARECIDO VIEIRA</t>
  </si>
  <si>
    <t>ADRYELLE DO NASCIMENTO ARANTES</t>
  </si>
  <si>
    <t>CAIO FERNANDO E SILVA</t>
  </si>
  <si>
    <t>CAMILA BELI SILVA</t>
  </si>
  <si>
    <t>FERNANDO REDIVO CARDOSO</t>
  </si>
  <si>
    <t>IANN CUNHA</t>
  </si>
  <si>
    <t>ITALO MOREIRA DE ARAUJO</t>
  </si>
  <si>
    <t>JEFERSON JOEL MORAES OSMARI DOS SANTOS</t>
  </si>
  <si>
    <t>JONATHAN ORDONEZ PIMENTEL</t>
  </si>
  <si>
    <t>PEDRO HENRIQUE NANTES MAGNANI</t>
  </si>
  <si>
    <t>RICARDO PEREIRA BONINI</t>
  </si>
  <si>
    <t>WENDEL ALESSANDRO PEREIRA SILVA</t>
  </si>
  <si>
    <t>FRANCISCO DE MENEZES CAVALCANTE SASSI</t>
  </si>
  <si>
    <t>GRAZIELA SILVA REZENDE</t>
  </si>
  <si>
    <t>JENNIFER JESSICA BRUSCADIN</t>
  </si>
  <si>
    <t>JOSE DJACI AUGUSTO NETO</t>
  </si>
  <si>
    <t>JOYCE ETSUKO ARAKAKI</t>
  </si>
  <si>
    <t>LEONARDO DO AMARAL MARTINS</t>
  </si>
  <si>
    <t>NAYRA TAVEIRA RODRIGUES</t>
  </si>
  <si>
    <t>PATRICIA MARIA SIQUEIRA DOS PASSOS</t>
  </si>
  <si>
    <t>SAMARA VIEIRA ROCHA</t>
  </si>
  <si>
    <t>SHIRLENY SANDOVAL ARIAS</t>
  </si>
  <si>
    <t>YURI NAKAU FUZISSAKI</t>
  </si>
  <si>
    <t>LETICIA DE OLIVEIRA PEREIRA</t>
  </si>
  <si>
    <t>REGIS VERCAUTEREN DE SOUZA CASTRO</t>
  </si>
  <si>
    <t>MADSON ALAN MAXIMIANO BARRETO</t>
  </si>
  <si>
    <t>ALEXANDRE CAMARGO SCARPELLI</t>
  </si>
  <si>
    <t>EDUARDO DE SOUZA DE OLIVEIRA</t>
  </si>
  <si>
    <t>HANNA HENCK DIAS ESPERANCA</t>
  </si>
  <si>
    <t>HULI DE PAULA BALASZ</t>
  </si>
  <si>
    <t>IVAN AUGUSTO SOARES VINAGRE</t>
  </si>
  <si>
    <t>LUIS STEFANO MURILLO REYES</t>
  </si>
  <si>
    <t>RAFAELLA MARIA BOSSONELLO BIANCHINI</t>
  </si>
  <si>
    <t>VITOR FERREIRA PEDRASSI</t>
  </si>
  <si>
    <t>ANDRE VENDRAME ZOVADELLI</t>
  </si>
  <si>
    <t>BARBARA DE SOUZA FREITAS</t>
  </si>
  <si>
    <t>DANIEL PERICO GRACIANO</t>
  </si>
  <si>
    <t>DARLAN XAVIER NASCIMENTO</t>
  </si>
  <si>
    <t>GIOVANA NICOLINI MILOZO</t>
  </si>
  <si>
    <t>JULIO CESAR RIBEIRO DOS SANTOS</t>
  </si>
  <si>
    <t>MANOEL SEBASTIAO ALVES FILHO</t>
  </si>
  <si>
    <t>MICHELLE RIE HASHIMOTO</t>
  </si>
  <si>
    <t>RENATA RAMISCH</t>
  </si>
  <si>
    <t>YAN MASETTO NICOLAI</t>
  </si>
  <si>
    <t>YASMIN VIZEU CAMARGO</t>
  </si>
  <si>
    <t>DEVIS ORDONO VILCA</t>
  </si>
  <si>
    <t>DIANA CAROLINA SUAREZ BELLO</t>
  </si>
  <si>
    <t>FELIPE DE MATTOS CHAFIK HINDI</t>
  </si>
  <si>
    <t>KEVIN MORADEL BAUTISTA</t>
  </si>
  <si>
    <t>LORRAYNE CRISTINA SILVA FERREIRA</t>
  </si>
  <si>
    <t>MANNAIM GENNARO VITTI</t>
  </si>
  <si>
    <t>MURIEL ANDREANE DALCY</t>
  </si>
  <si>
    <t>NEILSON CASTRO SOARES</t>
  </si>
  <si>
    <t>RAPHAEL SHOJI HOSHIJIMA</t>
  </si>
  <si>
    <t>ADRIANA APARECIDA AREIAS</t>
  </si>
  <si>
    <t>DIEGO ALEIXO DA SILVA</t>
  </si>
  <si>
    <t>ELLEN DA SILVA GARCIA</t>
  </si>
  <si>
    <t>ERICK PHELIPE AMORIM</t>
  </si>
  <si>
    <t>JOAO OTAVIO POLETTO TOMELERI</t>
  </si>
  <si>
    <t>LUCAS KROHLING BERNARDI</t>
  </si>
  <si>
    <t>LUISA CARVALHO PEREIRA ARAUJO</t>
  </si>
  <si>
    <t>NANCY VANESSA ARTEAGA BEJARANO</t>
  </si>
  <si>
    <t>CAMILA PEIXOTO DOS SANTOS</t>
  </si>
  <si>
    <t>FRANCISCO INACIO PAIVA FERREIRA</t>
  </si>
  <si>
    <t>MARCELA MARTINEZ</t>
  </si>
  <si>
    <t>RACHEL CRUZ CARVALHO TAIRUM</t>
  </si>
  <si>
    <t>WELLINGTON QUADROS TANNO</t>
  </si>
  <si>
    <t>FREDCARME TIMA</t>
  </si>
  <si>
    <t>GABRIELA MARIA BRAZ</t>
  </si>
  <si>
    <t>ISABELA PASCHOALOTTO MARQUES</t>
  </si>
  <si>
    <t>LETICIA ANDRIOLLI BORTOLAI</t>
  </si>
  <si>
    <t>LETICIA MARIA BARBANO</t>
  </si>
  <si>
    <t>VIVIANA MARCELA LEON PERILLA</t>
  </si>
  <si>
    <t>33001014034P5</t>
  </si>
  <si>
    <t>33001014022P7</t>
  </si>
  <si>
    <t>33001014023P3</t>
  </si>
  <si>
    <t>33001014020P4</t>
  </si>
  <si>
    <t>33001014042P8</t>
  </si>
  <si>
    <t>33001014008P4</t>
  </si>
  <si>
    <t>33001014044P0</t>
  </si>
  <si>
    <t>33001014052P3</t>
  </si>
  <si>
    <t>33001014032P2</t>
  </si>
  <si>
    <t>33001014026P2</t>
  </si>
  <si>
    <t>33001014047P0</t>
  </si>
  <si>
    <t>33001014037P4</t>
  </si>
  <si>
    <t>33001014027P9</t>
  </si>
  <si>
    <t>33001014003P2</t>
  </si>
  <si>
    <t>33001014035P1</t>
  </si>
  <si>
    <t>33001014001P0</t>
  </si>
  <si>
    <t>33001014043P4</t>
  </si>
  <si>
    <t>33001014070P1</t>
  </si>
  <si>
    <t>33001014028P5</t>
  </si>
  <si>
    <t>33001014039P7</t>
  </si>
  <si>
    <t>33001014013P8</t>
  </si>
  <si>
    <t>33001014015P0</t>
  </si>
  <si>
    <t>33001014045P7</t>
  </si>
  <si>
    <t>33001014018P0</t>
  </si>
  <si>
    <t>33001014041P1</t>
  </si>
  <si>
    <t>33001014010P9</t>
  </si>
  <si>
    <t>33001014011P5</t>
  </si>
  <si>
    <t>33001014012P1</t>
  </si>
  <si>
    <t>33001014071P8</t>
  </si>
  <si>
    <t>33001014069P3</t>
  </si>
  <si>
    <t>33001014030P0</t>
  </si>
  <si>
    <t>33001014021P0</t>
  </si>
  <si>
    <t>33001014007P8</t>
  </si>
  <si>
    <t>33001014050P0</t>
  </si>
  <si>
    <t>33001014051P7</t>
  </si>
  <si>
    <t>33001014036P8</t>
  </si>
  <si>
    <t>Mestrado</t>
  </si>
  <si>
    <t>Término</t>
  </si>
  <si>
    <t>Cota</t>
  </si>
  <si>
    <t>Código programa</t>
  </si>
  <si>
    <t>Situação</t>
  </si>
  <si>
    <t>BRUNO CAMPOS CARDOSO</t>
  </si>
  <si>
    <t>FREDERICO SANTOS DOS SANTOS</t>
  </si>
  <si>
    <t>JACQUELINE STEFANNY FERRAZ DE LIMA</t>
  </si>
  <si>
    <t>JUAREZ HUMBERTO FERREIRA</t>
  </si>
  <si>
    <t>LUZINELE EVERTON DE ALCOBACA</t>
  </si>
  <si>
    <t>SHEIVA SORENSEN</t>
  </si>
  <si>
    <t>AMANDA CAROLINA PRADO DE MORAES</t>
  </si>
  <si>
    <t>ANA PAULA FELIZATTI</t>
  </si>
  <si>
    <t>ANDRE VESSONI ALEXANDRINO</t>
  </si>
  <si>
    <t>AUGUSTO DUARTE ALVARENGA</t>
  </si>
  <si>
    <t>BIANCA SORIANO</t>
  </si>
  <si>
    <t>BRUNO CARDOSO ANDRION</t>
  </si>
  <si>
    <t>CARLA CRISTINA MOREIRA</t>
  </si>
  <si>
    <t>CARLA PERES DE PAULA</t>
  </si>
  <si>
    <t>ELISANDRA DE ALMEIDA MONTIJA</t>
  </si>
  <si>
    <t>ISABELA APARECIDA DE ARAUJO ANDREOTTI</t>
  </si>
  <si>
    <t>IVAN LUIZ DE OLIVEIRA PERAZZOLI</t>
  </si>
  <si>
    <t>JESSICA VALERIA DE CAMPOS</t>
  </si>
  <si>
    <t>KLEYDSON STENIO GAIOSO DA SILVA</t>
  </si>
  <si>
    <t>PAULA CRISTIANE MACHADO</t>
  </si>
  <si>
    <t>PAULO AUGUSTO MARQUES CHAGAS</t>
  </si>
  <si>
    <t>RAFAEL CAVICCHIOLI</t>
  </si>
  <si>
    <t>TAIS TEO DE BARROS</t>
  </si>
  <si>
    <t>THAYS YARA TEOFILO BORGES CAMPOS</t>
  </si>
  <si>
    <t>JOSIMERE CONCEICAO DE ASSIS</t>
  </si>
  <si>
    <t>MARIA THERESA BETTIN BOLDARINI</t>
  </si>
  <si>
    <t>TIAGO AUGUSTO DONEGATTI</t>
  </si>
  <si>
    <t>ALESSANDRO VIOLA PIZZOLETO</t>
  </si>
  <si>
    <t>AMANDIA DE OLIVEIRA SA</t>
  </si>
  <si>
    <t>DANIEL DE PAULA PORTO</t>
  </si>
  <si>
    <t>GUILHERME WEIGERT CASSALES</t>
  </si>
  <si>
    <t>MARCELA APARECIDA ANICETO DOS SANTOS</t>
  </si>
  <si>
    <t>MAYKON ROCHA SANTANA</t>
  </si>
  <si>
    <t>MONIQUE SIMPLICIO VIANA</t>
  </si>
  <si>
    <t>RENATA RIBEIRO DOS SANTOS</t>
  </si>
  <si>
    <t>SUZANE CAROL DE LIMA</t>
  </si>
  <si>
    <t>EMANUELLE KOPANYSHYN</t>
  </si>
  <si>
    <t>LIS BARRETO</t>
  </si>
  <si>
    <t>LUZ MARITZA ACERO FORERO</t>
  </si>
  <si>
    <t>MARCELO FONTENELLE E SILVA</t>
  </si>
  <si>
    <t>MARCUS LEONARDO CORREA RODRIGUES</t>
  </si>
  <si>
    <t>NICOLAS ALFREDO VIDAL</t>
  </si>
  <si>
    <t>TAYLA NAYARA BARBOSA</t>
  </si>
  <si>
    <t>DANIEL TONELLI CAICHE</t>
  </si>
  <si>
    <t>DEBORA BESSI</t>
  </si>
  <si>
    <t>GUSTAVO GALETTI</t>
  </si>
  <si>
    <t>MARIANA DORICI</t>
  </si>
  <si>
    <t>RACHEL LOPES QUEIROZ CHACUR</t>
  </si>
  <si>
    <t>VINICIUS PEREZ DICTORO</t>
  </si>
  <si>
    <t>FELIPE ROCCO BLASCO</t>
  </si>
  <si>
    <t>ISABELA MIRANDA CARMONA</t>
  </si>
  <si>
    <t>ISRAEL LUZ CARDOSO</t>
  </si>
  <si>
    <t>JEFERSON AMERICO ANCELMO TEIXEIRA</t>
  </si>
  <si>
    <t>LIDIELI PAZIN TARDELLI</t>
  </si>
  <si>
    <t>MICHELLY PEREIRA SOARES</t>
  </si>
  <si>
    <t>SANMY ROCHA NOBREGA</t>
  </si>
  <si>
    <t>TALISSON SANTOS CHAVES</t>
  </si>
  <si>
    <t>TEREZA CRISTINA BUZINARI</t>
  </si>
  <si>
    <t>ANA LUZIA CHAVES GOMES</t>
  </si>
  <si>
    <t>ANDREZA DANTAS ALBUQUERQUE</t>
  </si>
  <si>
    <t>KEMILLY BIANCA DE MELLO</t>
  </si>
  <si>
    <t>MAISA MARYELLI DE OLIVEIRA</t>
  </si>
  <si>
    <t>MARCELA TAIANE SCHIAVI</t>
  </si>
  <si>
    <t>ALANA DRIELLE ROCHA</t>
  </si>
  <si>
    <t>ANDRESA LANA THOME BIZZO</t>
  </si>
  <si>
    <t>AUGUSTO FLORISVALDO BATISTELI</t>
  </si>
  <si>
    <t>CAMILA CANDIDO</t>
  </si>
  <si>
    <t>CARMEN ELENA BARRAGAN RUIZ</t>
  </si>
  <si>
    <t>CAROLINA DE ALMEIDA CAETANO</t>
  </si>
  <si>
    <t>CAROLINA SANTA ISABEL NASCIMENTO</t>
  </si>
  <si>
    <t>DIOGO FERNANDES SANTIAGO</t>
  </si>
  <si>
    <t>DRIELLI DE CARVALHO VERGNE</t>
  </si>
  <si>
    <t>EDUARDO CAFFAGNI DE CAMARGO</t>
  </si>
  <si>
    <t>EDVALDO NUNES DA SILVA NETO</t>
  </si>
  <si>
    <t>EMMANUELLE LEITE WANDERLEY</t>
  </si>
  <si>
    <t>ERICK MATEUS BARROS</t>
  </si>
  <si>
    <t>ERIKA DOS SANTOS SILVA</t>
  </si>
  <si>
    <t>JAQUELINE CARMO DA SILVA</t>
  </si>
  <si>
    <t>JOAO VITOR DE MELLO ASSIS</t>
  </si>
  <si>
    <t>KARIN DE PAULA REIS</t>
  </si>
  <si>
    <t>LUANA LORCA SARTORIS GIMENES</t>
  </si>
  <si>
    <t>LUCAS ANDREI CAMPOS SILVA</t>
  </si>
  <si>
    <t>LUIZA FIGUEIREDO CAMARGO</t>
  </si>
  <si>
    <t>NAIARA CAROLINA PEREIRA ARCHANJO</t>
  </si>
  <si>
    <t>PEDRO VICTOR BUCK</t>
  </si>
  <si>
    <t>PRISCILA RODRIGUES DE SIQUEIRA</t>
  </si>
  <si>
    <t>PRISCILLA TOMINAGA HIGA</t>
  </si>
  <si>
    <t>RAISSA BARCHA ACCARINI</t>
  </si>
  <si>
    <t>RAPHAEL MACHADO</t>
  </si>
  <si>
    <t>RENAN CASTELHANO GEBARA</t>
  </si>
  <si>
    <t>RICARDO RAFAEL RIBEIRO DA SILVA</t>
  </si>
  <si>
    <t>ROBERTA MAFRA FREITAS DA SILVA</t>
  </si>
  <si>
    <t>TAMIRES ZEPON</t>
  </si>
  <si>
    <t>VICTORIA PINHEIRO GONCALVES DA SILVA</t>
  </si>
  <si>
    <t>BRAIAN GARRITO VELOSO</t>
  </si>
  <si>
    <t>DENISE DE ALMEIDA MACHADO</t>
  </si>
  <si>
    <t>GABRIELA DIAS SARTORI</t>
  </si>
  <si>
    <t>JULIANA CRISTINA CORREA</t>
  </si>
  <si>
    <t>LEANDRO LEAL DE FREITAS</t>
  </si>
  <si>
    <t>LIVIA DE OLIVEIRA VASCONCELOS</t>
  </si>
  <si>
    <t>MAGNO NUNES FARIAS</t>
  </si>
  <si>
    <t>MAYARA DE FREITAS</t>
  </si>
  <si>
    <t>OSCAR ANTONIO HOLGUIN VILLAMIL</t>
  </si>
  <si>
    <t>REIJANE SALAZAR COSTA</t>
  </si>
  <si>
    <t>ROSIVANIA DA SILVA ANDRADE</t>
  </si>
  <si>
    <t>ERICA NESTOR SOUZA</t>
  </si>
  <si>
    <t>NATHALIA ALVES DE OLIVEIRA</t>
  </si>
  <si>
    <t>BRUNA SCANAVACHI LOURENCO</t>
  </si>
  <si>
    <t>CAMILA COLOMBO DE MORAES</t>
  </si>
  <si>
    <t>CAMILA FAVORETTO</t>
  </si>
  <si>
    <t>CARLOS IVAN MOZAMBANI</t>
  </si>
  <si>
    <t>CARLOS RENATO BUENO</t>
  </si>
  <si>
    <t>EDIVALDO ALBERTO BOLSAM ALVES</t>
  </si>
  <si>
    <t>FERNANDO JOSE GOMEZ PAREDES</t>
  </si>
  <si>
    <t>GEANDRA ALVES QUEIROZ</t>
  </si>
  <si>
    <t>JOAO CARDIM FERREIRA LIMA</t>
  </si>
  <si>
    <t>LILIAN SALGUEIRO AZEVEDO</t>
  </si>
  <si>
    <t>LUIZ NETO PAIVA E SILVA MULLER</t>
  </si>
  <si>
    <t>MARCELO JOSE DO CARMO</t>
  </si>
  <si>
    <t>MURILO ROBERTO JESUS MAGANHA</t>
  </si>
  <si>
    <t>ROBERTO BERNARDO</t>
  </si>
  <si>
    <t>ROBSON FLAVIO CASTRO</t>
  </si>
  <si>
    <t>WILLIAM SBRAMA PERRESSIM</t>
  </si>
  <si>
    <t>ANA PAULA OLIVEIRA FAVRETTO</t>
  </si>
  <si>
    <t>CLAUDIO ROBERT PIERINI</t>
  </si>
  <si>
    <t>ISABELA GAGLIARDI ORTIZ</t>
  </si>
  <si>
    <t>LILIANE TORRES DE OLIVEIRA</t>
  </si>
  <si>
    <t>LUCIANA MACAO BERNAL</t>
  </si>
  <si>
    <t>MONIQUE DE PAULA NEVES</t>
  </si>
  <si>
    <t>NATALIA DA COSTA SOUZA</t>
  </si>
  <si>
    <t>OTAVIO HENRIQUE DA SILVA</t>
  </si>
  <si>
    <t>TAIANY RICHARD PITILIN</t>
  </si>
  <si>
    <t>THAIS HELENA PRADO CORREA</t>
  </si>
  <si>
    <t>VAGNER DE SOUZA SERIKAWA</t>
  </si>
  <si>
    <t>ADALTO SPEROTO</t>
  </si>
  <si>
    <t>ALEX LEAL MOTA</t>
  </si>
  <si>
    <t>ANA CAROLINA DO COUTO ANDRADE</t>
  </si>
  <si>
    <t>BRUNA LUIZA DE FARIA REZENDE</t>
  </si>
  <si>
    <t>CAIO MOURA QUINA</t>
  </si>
  <si>
    <t>CLAUDIA EVELYN ESCOBAR MONTECINO</t>
  </si>
  <si>
    <t>DANILLO MAGALHAES XAVIER ASSUNCAO</t>
  </si>
  <si>
    <t>DIEGO CARVALHO DO NASCIMENTO</t>
  </si>
  <si>
    <t>ELIZBETH CHIPA BEDIA</t>
  </si>
  <si>
    <t>ERITON BARROS DOS SANTOS</t>
  </si>
  <si>
    <t>FABIANO RODRIGUES COELHO</t>
  </si>
  <si>
    <t>GILSON YUUJI SHIMIZU</t>
  </si>
  <si>
    <t>ISAAC ESTEBAN CORTES OLMOS</t>
  </si>
  <si>
    <t>JOSIMARA TATIANE DA SILVA</t>
  </si>
  <si>
    <t>MARCO HENRIQUE DE ALMEIDA INACIO</t>
  </si>
  <si>
    <t>MARINA GANDOLFI</t>
  </si>
  <si>
    <t>MARINA GONZAGA DE OLIVEIRA</t>
  </si>
  <si>
    <t>MILENA NASCIMENTO LIMA</t>
  </si>
  <si>
    <t>MILTON MIRANDA NETO</t>
  </si>
  <si>
    <t>TAIS ROBERTA RIBEIRO</t>
  </si>
  <si>
    <t>WALKIRIA MARIA DE OLIVEIRA MACERAU</t>
  </si>
  <si>
    <t>ANDREIA SOFIA MOREIRA MARTINS</t>
  </si>
  <si>
    <t>ROMAO MANUEL LEITAO CARRAPATO DIREITINHO</t>
  </si>
  <si>
    <t>CAMILA CANO CAPORALE</t>
  </si>
  <si>
    <t>CLAUDIA MARIA DE SERRAO PEREIRA</t>
  </si>
  <si>
    <t>JUANA MARICEL SANUDO CAICEDO</t>
  </si>
  <si>
    <t>NAYARA MENEGUETTI PIRES</t>
  </si>
  <si>
    <t>DAVID FERREIRA CAMARGO</t>
  </si>
  <si>
    <t>EDSON LENINE GOMES PRADO</t>
  </si>
  <si>
    <t>GUSTAVO GUERALDINI MICHETTI</t>
  </si>
  <si>
    <t>JOAO PAULO RISSI</t>
  </si>
  <si>
    <t>LEANDER ALFREDO DA SILVA BARROS</t>
  </si>
  <si>
    <t>LILI PONTINTA CA</t>
  </si>
  <si>
    <t>LUIZ EDUARDO ALBERT SILVA</t>
  </si>
  <si>
    <t>RAFAELA FERREIRA MARQUES</t>
  </si>
  <si>
    <t>RAFAEL AMARAL HYERTQUIST BORDINI</t>
  </si>
  <si>
    <t>TAYRONE BARBOSA JUSTINO ALVES</t>
  </si>
  <si>
    <t>WAGNER BARBOSA DE BARROS</t>
  </si>
  <si>
    <t>ALBERTO JOSE MOREIRA ROCHA</t>
  </si>
  <si>
    <t>ALOADIR LUCAS SANTOS DE OLIVEIRA</t>
  </si>
  <si>
    <t>ANA LAURA CURCIO</t>
  </si>
  <si>
    <t>ANDREA NARANJO LOPEZ</t>
  </si>
  <si>
    <t>DANIELE DE SOUZA</t>
  </si>
  <si>
    <t>DIOGO HENRIQUE GARCIA LIMA</t>
  </si>
  <si>
    <t>EDGAR DAVID GUARIN CASTRO</t>
  </si>
  <si>
    <t>ELIJAH ANERTEY ABBEY</t>
  </si>
  <si>
    <t>EMERSON CHAVES DOS SANTOS</t>
  </si>
  <si>
    <t>ESTACIO PAIVA DE ARAUJO</t>
  </si>
  <si>
    <t>ICARO JOSHUA MORALES ULLION</t>
  </si>
  <si>
    <t>LAZARO JOSE DALLA COSTA JUNIOR</t>
  </si>
  <si>
    <t>LEONARDO JOSE DALLA COSTA</t>
  </si>
  <si>
    <t>MARLLOS EUSTAQUIO FONSECA FERNANDES</t>
  </si>
  <si>
    <t>RAPHAEL GARCIA MORAES DA FONSECA</t>
  </si>
  <si>
    <t>TAYSA MENDES DE MENDONCA</t>
  </si>
  <si>
    <t>YINA JULIETH ONOFRE RAMIREZ</t>
  </si>
  <si>
    <t>BRUNA CARLA CASALI</t>
  </si>
  <si>
    <t>BRUNA DIAS DE LIMA FRAGELLI</t>
  </si>
  <si>
    <t>EDYANE MORAES DOS SANTOS</t>
  </si>
  <si>
    <t>GEIZE APARECIDA DEON</t>
  </si>
  <si>
    <t>JHONNE PEDRO PEDOTT SANTANA</t>
  </si>
  <si>
    <t>LARISSA GLUGOSKI</t>
  </si>
  <si>
    <t>LUCIANA CAMILLO</t>
  </si>
  <si>
    <t>NAIANE LIMA GODOY</t>
  </si>
  <si>
    <t>PAOLA ANDREA AYALA BURBANO</t>
  </si>
  <si>
    <t>THAIANE ALCARDE ROBELDO</t>
  </si>
  <si>
    <t>VINICIUS MARQUIONI MONTEIRO</t>
  </si>
  <si>
    <t>EDNEI DE SOUZA LEAL</t>
  </si>
  <si>
    <t>FABIANA PIROTTA CAMARGO LOURENCO</t>
  </si>
  <si>
    <t>GABRIELA WICK PEDRO</t>
  </si>
  <si>
    <t>GABRIEL REIS MORAES MACHIAVELI</t>
  </si>
  <si>
    <t>GEOVANA CHIARI</t>
  </si>
  <si>
    <t>JOAO PAULO RIBEIRO</t>
  </si>
  <si>
    <t>LUCIANA ALEVA CRESSONI</t>
  </si>
  <si>
    <t>MARIANA MORALES DA SILVA</t>
  </si>
  <si>
    <t>NATHALIA PERUSSI CALCIA</t>
  </si>
  <si>
    <t>NATHAN BASTOS DE SOUZA</t>
  </si>
  <si>
    <t>NICOLLE DE BRITO CONCEICAO CASANOVA</t>
  </si>
  <si>
    <t>RENATA TIRONI DE CAMARGO</t>
  </si>
  <si>
    <t>ROGER ALFREDO DE MARCI RODRIGUES ANTUNES</t>
  </si>
  <si>
    <t>TABATA QUINTANA YONAHA</t>
  </si>
  <si>
    <t>THAYSE LETICIA FERREIRA</t>
  </si>
  <si>
    <t>ABEL GOMES DE OLIVEIRA JUNIOR</t>
  </si>
  <si>
    <t>ALEX MELGES BARBOSA</t>
  </si>
  <si>
    <t>ALFFER GUSTAVO HERNANDEZ POSADA</t>
  </si>
  <si>
    <t>BARBARA KAROLLINE DE LIMA PEREIRA</t>
  </si>
  <si>
    <t>BRENNO GUSTAVO BARBOSA</t>
  </si>
  <si>
    <t>BRUNO CALDEIRA CARLOTTI DE SOUZA</t>
  </si>
  <si>
    <t>CLAUDIO HENRIQUE MACHADO VASCONCELOS FILHO</t>
  </si>
  <si>
    <t>CRISTIANO AUGUSTO DE SOUZA</t>
  </si>
  <si>
    <t>DIANA YOVANI RODRIGUEZ VILLENA</t>
  </si>
  <si>
    <t>ERIC BUSATTO SANTIAGO</t>
  </si>
  <si>
    <t>EVANDRO RIVA</t>
  </si>
  <si>
    <t>FERNANDO GASPAROTTO DA SILVA</t>
  </si>
  <si>
    <t>FILIPE BALDUINO PIRES FERNANDES</t>
  </si>
  <si>
    <t>GIVANILDO DONIZETI DE MELO</t>
  </si>
  <si>
    <t>JUAN CARLOS NUNEZ MALDONADO</t>
  </si>
  <si>
    <t>LARISSA MOURA</t>
  </si>
  <si>
    <t>LAUREN MARIA MEZZOMO BONALDO</t>
  </si>
  <si>
    <t>LILIANE DA CUNHA FERREIRA</t>
  </si>
  <si>
    <t>MAICOM DOUGLAS VARELLA COSTA</t>
  </si>
  <si>
    <t>MARCO ANTONIO MOYA ROSAS</t>
  </si>
  <si>
    <t>MATEUS EDUARDO SALOMAO</t>
  </si>
  <si>
    <t>MATHEUS DOS SANTOS BARNABE</t>
  </si>
  <si>
    <t>RAFAELA SOARES DE CARVALHO</t>
  </si>
  <si>
    <t>RAUL FELIPE APPIS</t>
  </si>
  <si>
    <t>RENAN DE CARVALHO LOURENCO</t>
  </si>
  <si>
    <t>RENATO MONTEIRO DE MORAES</t>
  </si>
  <si>
    <t>THAYS REGINA SANTANA COUTO</t>
  </si>
  <si>
    <t>VINICIUS LOURENCO DA ROCHA</t>
  </si>
  <si>
    <t>WAGNER MONTEIRO</t>
  </si>
  <si>
    <t>APARECIDA JULIANA MARTINS CORREA</t>
  </si>
  <si>
    <t>GABRIELA TAMI NAKASHIMA</t>
  </si>
  <si>
    <t>LAUSANNE SORAYA DE ALMEIDA</t>
  </si>
  <si>
    <t>MARIANA SANTOS LEAL</t>
  </si>
  <si>
    <t>NATALIA REIGOTA CESAR</t>
  </si>
  <si>
    <t>PATRICIA BATISTA DA SILVEIRA</t>
  </si>
  <si>
    <t>THAIS CARNEIRO GHIOTTO</t>
  </si>
  <si>
    <t>ISADORA CARDINALLI</t>
  </si>
  <si>
    <t>KESIA MARIA MAXIMIANO DE MELO</t>
  </si>
  <si>
    <t>LISABELLE MANENTE MAZARO</t>
  </si>
  <si>
    <t>Doutorado</t>
  </si>
  <si>
    <t>TALITA MARTINS OLIVEIRA</t>
  </si>
  <si>
    <t>ANA FLAVIA DE ROLAND PADILHA</t>
  </si>
  <si>
    <t>CAROLINA FERNANDES DE ANGELIS</t>
  </si>
  <si>
    <t>LETICIA AZEVEDO JANUARIO</t>
  </si>
  <si>
    <t>ISABELA THAIS MACHADO DE JESUS</t>
  </si>
  <si>
    <t>ANDERSON RODOLFO DE LIMA</t>
  </si>
  <si>
    <t>GEOVANA GELONI PARRA</t>
  </si>
  <si>
    <t>BRUNO CESAR GREGORIO DA SILVA</t>
  </si>
  <si>
    <t>VANESSA DE OLIVEIRA FURINO</t>
  </si>
  <si>
    <t>THIAGO DANIEL RIBEIRO TAVARES</t>
  </si>
  <si>
    <t>VANESSA MARIANO DA SILVA</t>
  </si>
  <si>
    <t>LUANA ZANOTTO</t>
  </si>
  <si>
    <t>FELIPE THIAGO DOS SANTOS</t>
  </si>
  <si>
    <t>GABRIELA AUGUSTA PRANDO</t>
  </si>
  <si>
    <t>MARINA DI NAPOLI PASTORE</t>
  </si>
  <si>
    <t>LUCAS DIAS SANGLADE</t>
  </si>
  <si>
    <t>JEAN BERNARDES TOSTA</t>
  </si>
  <si>
    <t>VINICIUS AZEVEDO BORGES</t>
  </si>
  <si>
    <t>FRANCIELLE DE MATTOS</t>
  </si>
  <si>
    <t>PAULA MAIA DE SOUZA</t>
  </si>
  <si>
    <t>PAULO CESAR POLASTRI</t>
  </si>
  <si>
    <t>WILLIAN GARCIAS DE ASSUNCAO</t>
  </si>
  <si>
    <t>ARIANE APARECIDA FELIX PIRES</t>
  </si>
  <si>
    <t>MEIRE NORIKO HOSOKAWA</t>
  </si>
  <si>
    <t>PATRICIA DOS SANTOS ARAUJO</t>
  </si>
  <si>
    <t>RODRIGO CESAR GOMES</t>
  </si>
  <si>
    <t>UANDERSON MEZAVILA GARCIA</t>
  </si>
  <si>
    <t>BARBARA LIMA</t>
  </si>
  <si>
    <t>NATHALIA GONCALVES ZAPAROLLI</t>
  </si>
  <si>
    <t>CRISTINE DINIZ SANTIAGO</t>
  </si>
  <si>
    <t>RAFAEL MARIBELTO DA COSTA</t>
  </si>
  <si>
    <t>GILMAR ARAUJO DE OLIVEIRA</t>
  </si>
  <si>
    <t>CARLENE SOUZA SILVA MANZINI</t>
  </si>
  <si>
    <t>DIANA QUIRINO MONTEIRO</t>
  </si>
  <si>
    <t>ESTEFANI SERAFIM ROSSETTI</t>
  </si>
  <si>
    <t>FERNANDA VERISSIMO SOULE</t>
  </si>
  <si>
    <t>IZABEL CRISTINA ZINIDARSIS</t>
  </si>
  <si>
    <t>CAROLINA SULZBACH LIMA PERONI</t>
  </si>
  <si>
    <t>JULIANA CARDOSO ESTEVES</t>
  </si>
  <si>
    <t>ANDRE KAZUNORI MAEBARA</t>
  </si>
  <si>
    <t>CLEBER EDUARDO FERNANDES LEAL</t>
  </si>
  <si>
    <t>JOAO PEDRO MAIA DE OLIVEIRA DA SILVA</t>
  </si>
  <si>
    <t>NANCY DE FATIMA CHAVES REGO</t>
  </si>
  <si>
    <t>YULLI ROXENNE ALBUQUERQUE</t>
  </si>
  <si>
    <t>JORCEMARA MATOS CARDOSO</t>
  </si>
  <si>
    <t>VICTOR SANDRIN BILIATTO</t>
  </si>
  <si>
    <t>CARINA JULIA PENSA CORREA</t>
  </si>
  <si>
    <t>CARLA AMERICO</t>
  </si>
  <si>
    <t>MARIANE CRISTINA LOURENCO</t>
  </si>
  <si>
    <t>33001014004P9</t>
  </si>
  <si>
    <t>33001014002P6</t>
  </si>
  <si>
    <t>33001014016P7</t>
  </si>
  <si>
    <t>33001014031P6</t>
  </si>
  <si>
    <t>33001014025P6</t>
  </si>
  <si>
    <t>Observações</t>
  </si>
  <si>
    <t>THAIS CAVALCANTE MARTINS</t>
  </si>
  <si>
    <t>ADRIEL BARBOZA BENTOS</t>
  </si>
  <si>
    <t>CAMILA TAVARES PEREIRA</t>
  </si>
  <si>
    <t>Sigla</t>
  </si>
  <si>
    <t>Ciências Ambientais</t>
  </si>
  <si>
    <t>PPGCAm</t>
  </si>
  <si>
    <t>Ciências Fisiológicas</t>
  </si>
  <si>
    <t>PIPGCF</t>
  </si>
  <si>
    <t>Ecologia e Recursos Naturais</t>
  </si>
  <si>
    <t>PPGERN</t>
  </si>
  <si>
    <t>Campus</t>
  </si>
  <si>
    <t>Enfermagem</t>
  </si>
  <si>
    <t>PPGEnf</t>
  </si>
  <si>
    <t>Fisioterapia</t>
  </si>
  <si>
    <t>PPGFt</t>
  </si>
  <si>
    <t>Genética Evolutiva e Biologia Molecular</t>
  </si>
  <si>
    <t>PPGGEv</t>
  </si>
  <si>
    <t>Gerontologia</t>
  </si>
  <si>
    <t>PPGGero</t>
  </si>
  <si>
    <t>Terapia Ocupacional</t>
  </si>
  <si>
    <t>PPGTO</t>
  </si>
  <si>
    <t>Biotecnologia</t>
  </si>
  <si>
    <t>PPGBiotec</t>
  </si>
  <si>
    <t>Ciência da Computação</t>
  </si>
  <si>
    <t>PPGCC</t>
  </si>
  <si>
    <t>Ciência e Engenharia de Materiais</t>
  </si>
  <si>
    <t>PPGCEM</t>
  </si>
  <si>
    <t>Engenharia de Produção</t>
  </si>
  <si>
    <t>PPGEP</t>
  </si>
  <si>
    <t>Engenharia Química</t>
  </si>
  <si>
    <t>PPGEQ</t>
  </si>
  <si>
    <t>Engenharia Urbana</t>
  </si>
  <si>
    <t>PPGEU</t>
  </si>
  <si>
    <t>Estatística</t>
  </si>
  <si>
    <t>PIPGEs</t>
  </si>
  <si>
    <t>Estruturas e Construção Civil</t>
  </si>
  <si>
    <t>PPGECiv</t>
  </si>
  <si>
    <t>Física</t>
  </si>
  <si>
    <t>PPGF</t>
  </si>
  <si>
    <t>Matemática</t>
  </si>
  <si>
    <t>PPGM</t>
  </si>
  <si>
    <t>Química</t>
  </si>
  <si>
    <t>PPGQ</t>
  </si>
  <si>
    <t>Antropologia Social</t>
  </si>
  <si>
    <t>PPGAS</t>
  </si>
  <si>
    <t>Ciência da Informação</t>
  </si>
  <si>
    <t>PPGCI</t>
  </si>
  <si>
    <t>Ciência Política</t>
  </si>
  <si>
    <t>PPGPol</t>
  </si>
  <si>
    <t>Ciência, Tecnologia e Sociedade</t>
  </si>
  <si>
    <t>PPGCTS</t>
  </si>
  <si>
    <t>Educação</t>
  </si>
  <si>
    <t>PPGE</t>
  </si>
  <si>
    <t>Educação Especial</t>
  </si>
  <si>
    <t>PPGEEs</t>
  </si>
  <si>
    <t>Estudos de Literatura</t>
  </si>
  <si>
    <t>PPGLit</t>
  </si>
  <si>
    <t>Filosofia</t>
  </si>
  <si>
    <t>PPGFil</t>
  </si>
  <si>
    <t>Imagem e Som</t>
  </si>
  <si>
    <t>PPGIS</t>
  </si>
  <si>
    <t>Linguística</t>
  </si>
  <si>
    <t>PPGL</t>
  </si>
  <si>
    <t>Psicologia</t>
  </si>
  <si>
    <t>PPGPsi</t>
  </si>
  <si>
    <t>Sociologia</t>
  </si>
  <si>
    <t>PPGS</t>
  </si>
  <si>
    <t>São Carlos</t>
  </si>
  <si>
    <t>Agricultura e Ambiente</t>
  </si>
  <si>
    <t>PPGAA-Ar</t>
  </si>
  <si>
    <t>Agroecologia e Desenvolvimento Rural</t>
  </si>
  <si>
    <t>PPGADR-Ar</t>
  </si>
  <si>
    <t>Educação em Ciências e Matemática</t>
  </si>
  <si>
    <t>PPGEdCM-Ar</t>
  </si>
  <si>
    <t>Produção Vegetal e Bioprocessos Associados</t>
  </si>
  <si>
    <t>PPGPVBA-Ar</t>
  </si>
  <si>
    <t>PPGCC-So</t>
  </si>
  <si>
    <t>Economia</t>
  </si>
  <si>
    <t>PPGEc-So</t>
  </si>
  <si>
    <t>PPGEP-So</t>
  </si>
  <si>
    <t>PPGEd-So</t>
  </si>
  <si>
    <t>Geografia</t>
  </si>
  <si>
    <t>PPGGeo-So</t>
  </si>
  <si>
    <t>Biotecnologia e Monitoramento Ambiental</t>
  </si>
  <si>
    <t>PPGBMA-So</t>
  </si>
  <si>
    <t>Ciência dos Materiais</t>
  </si>
  <si>
    <t>PPGCM-So</t>
  </si>
  <si>
    <t>Planejamento e Uso de Recursos Renováveis</t>
  </si>
  <si>
    <t>PPGPUR-So</t>
  </si>
  <si>
    <t>Araras</t>
  </si>
  <si>
    <t>Sorocaba</t>
  </si>
  <si>
    <t>Código CAPES</t>
  </si>
  <si>
    <t>33001014006P1</t>
  </si>
  <si>
    <t>33001014005P5</t>
  </si>
  <si>
    <t>Cotas Curso</t>
  </si>
  <si>
    <t>Ativas</t>
  </si>
  <si>
    <t>Cadastradas</t>
  </si>
  <si>
    <t>Suspensas</t>
  </si>
  <si>
    <t>Empréstimo</t>
  </si>
  <si>
    <t>Total</t>
  </si>
  <si>
    <t>DAFFINI HENRIQUE OLIVEIRA</t>
  </si>
  <si>
    <t>RAFAEL BIDA GUABIRABA MARTINS</t>
  </si>
  <si>
    <t>Ociosas</t>
  </si>
  <si>
    <t>FILIPE AUGUSTO PORTES</t>
  </si>
  <si>
    <t>LUANA APARECIDA DA ROCHA</t>
  </si>
  <si>
    <t>PABLO ANDRES DIAZ ARAOS</t>
  </si>
  <si>
    <t>ANDRES GERARDO PEREZ YEPEZ</t>
  </si>
  <si>
    <t>HERMANO DRUMMOND MARIANI</t>
  </si>
  <si>
    <t>JOSE SALVADOR RIBEIRO MARQUES</t>
  </si>
  <si>
    <t>Curso</t>
  </si>
  <si>
    <t>CAROLINA MADAZIO NIRO</t>
  </si>
  <si>
    <t>JULIANA DA SILVA AMARAL BRUNO</t>
  </si>
  <si>
    <t>LAURA CRISTINA ANGIOLETTO MARTINS</t>
  </si>
  <si>
    <t>MATHEUS GARBUIO</t>
  </si>
  <si>
    <t>MAYNARA ELLEN NACHBAR</t>
  </si>
  <si>
    <t>DIEGO LUIZ CAVALCA</t>
  </si>
  <si>
    <t>ELAINE CECILIA GATTO</t>
  </si>
  <si>
    <t>GUILHERME BRANDAO MARTINS</t>
  </si>
  <si>
    <t>BRUNA GABRIELLE SANTOS GONCALVES OLIVEIRA</t>
  </si>
  <si>
    <t>BRUNA SINETA SCARPIONI</t>
  </si>
  <si>
    <t>CARLOS EDUARDO ESPINEL CAMPOS</t>
  </si>
  <si>
    <t>LAURA MERCEDES GRIMALDO HIDALGO</t>
  </si>
  <si>
    <t>LETICIA APARECIDA DOS SANTOS MACEDO</t>
  </si>
  <si>
    <t>POLIANA SILVA DE OLIVEIRA</t>
  </si>
  <si>
    <t>RODRIGO CESAR SIMAO ALVES DOS SANTOS</t>
  </si>
  <si>
    <t>VINICIUS DE OLIVEIRA ALVES</t>
  </si>
  <si>
    <t>LUCAS LIMA DE OLIVEIRA</t>
  </si>
  <si>
    <t>TIAGO RUCKERT LANDIM</t>
  </si>
  <si>
    <t>DANIELE TOYAMA</t>
  </si>
  <si>
    <t>FREDERICO PEDRO BON</t>
  </si>
  <si>
    <t>NATALIA DE SOUZA ARRUDA</t>
  </si>
  <si>
    <t>ANA CAROLINA PAULA BASILIO</t>
  </si>
  <si>
    <t>GABRIEL SILVA LUCIDIO</t>
  </si>
  <si>
    <t>Vacância</t>
  </si>
  <si>
    <t>PPGEE</t>
  </si>
  <si>
    <t>PPGEMec</t>
  </si>
  <si>
    <t>ADELIA CARLA SANTOS ORNELAS</t>
  </si>
  <si>
    <t>ALEXANDRA PROVIDELLO</t>
  </si>
  <si>
    <t>JESSYCA DANIELI BARROS</t>
  </si>
  <si>
    <t>KAREN SOFIA MONTES MERCADO</t>
  </si>
  <si>
    <t>LISIANA CRIVELENTI VOLTOLINI</t>
  </si>
  <si>
    <t>PAULO HENRIQUE VIEIRA DOS SANTOS</t>
  </si>
  <si>
    <t>AMARILYS MACARI DE GIZ</t>
  </si>
  <si>
    <t>DAVI SCHMIDT</t>
  </si>
  <si>
    <t>GISILIANA DE OLIVEIRA BARBOSA</t>
  </si>
  <si>
    <t>JAMILY DA SILVA FERNANDES</t>
  </si>
  <si>
    <t>LUIS CESAR VELAZQUEZ SILVA</t>
  </si>
  <si>
    <t>PATRICIA APOLINARIO</t>
  </si>
  <si>
    <t>RICARDO DA SILVA CARVALHO</t>
  </si>
  <si>
    <t>WELDY SAINT FLEUR</t>
  </si>
  <si>
    <t>WILLIAM DELLAI</t>
  </si>
  <si>
    <t>VINICIUS APARECIDO OLIANI PEDRO DA SILVA</t>
  </si>
  <si>
    <t>JENNIFER DE PONTES MEDRADES</t>
  </si>
  <si>
    <t>RAONE DOS REIS MARIANO</t>
  </si>
  <si>
    <t>SAMUEL ESPINOSA DAL MEDICO</t>
  </si>
  <si>
    <t>ADAUTO DONIZETTI DE PAULA</t>
  </si>
  <si>
    <t>ANDRE LUIS CRISTIANI</t>
  </si>
  <si>
    <t>DIANA MARIMOTO PRAUSE DA SILVA</t>
  </si>
  <si>
    <t>JULLIA GABRIELLA DE OLIVEIRA SAAD</t>
  </si>
  <si>
    <t>MATEUS OLIVEIRA CABRAL</t>
  </si>
  <si>
    <t>MATHEUS VIANA DA SILVA</t>
  </si>
  <si>
    <t>PATRICIA DEUD GUIMARAES</t>
  </si>
  <si>
    <t>PEDRO REIS PIRES</t>
  </si>
  <si>
    <t>RONITTI JUNER DA SILVA RODRIGUES</t>
  </si>
  <si>
    <t>WASHINGTON RODRIGO DIAS DA SILVA</t>
  </si>
  <si>
    <t>ANTONIO SAID WEBBE SALES</t>
  </si>
  <si>
    <t>LARISSA SOLANO DE ALMEIDA</t>
  </si>
  <si>
    <t>LEONARDO JOSE QUINTERO DA CUNA</t>
  </si>
  <si>
    <t>LUCAS CAMARGO SOARES CARVALHO DA SILVA</t>
  </si>
  <si>
    <t>LUCAS DE ALMEIDA PIRES DE CAMPOS</t>
  </si>
  <si>
    <t>PAULA PRENHOLATTO LOPES</t>
  </si>
  <si>
    <t>SAMIR LEITE MATHIAS</t>
  </si>
  <si>
    <t>THAIS APARECIDA RODRIGUES</t>
  </si>
  <si>
    <t>GABRIELA PANDELO PAIVA</t>
  </si>
  <si>
    <t>MONYELE CAMARGO GRACIANO</t>
  </si>
  <si>
    <t>BRUNA QUINSAN CAMARGO</t>
  </si>
  <si>
    <t>JOSE AUGUSTO MARQUES DE SOUZA</t>
  </si>
  <si>
    <t>MAYCON LEANDRO DA CONCEICAO</t>
  </si>
  <si>
    <t>NATHALIA LETICIA DE PINA SILVA</t>
  </si>
  <si>
    <t>PAULO CESAR DOS SANTOS GREGORIO</t>
  </si>
  <si>
    <t>ALANA PEREIRA</t>
  </si>
  <si>
    <t>CASSIA CONCEICAO DA CRUZ NESPOLO</t>
  </si>
  <si>
    <t>JOAO PEDRO ARANTES BIGATO</t>
  </si>
  <si>
    <t>MILENA CAMARGO DE PAULA</t>
  </si>
  <si>
    <t>PEDRO HENRIQUE DE GODOY FERNANDES</t>
  </si>
  <si>
    <t>PEDRO HENRIQUE DE OLIVEIRA ZANETTE</t>
  </si>
  <si>
    <t>REBECA LEME OLIVA</t>
  </si>
  <si>
    <t>SAMMY DUTRA SAQUY</t>
  </si>
  <si>
    <t>FRANCINE DUCHATSCH RIBEIRO DE SOUZA</t>
  </si>
  <si>
    <t>JESSICA MATHEUS DE SA</t>
  </si>
  <si>
    <t>DEIVID GOMES DA SILVA</t>
  </si>
  <si>
    <t>EMILLY SIGOLI</t>
  </si>
  <si>
    <t>LIVIA MARIA DURAN</t>
  </si>
  <si>
    <t>LUIS HENRIQUE OLIVEIRA DE MORAES</t>
  </si>
  <si>
    <t>NICK ALEXANDRE INFANTE</t>
  </si>
  <si>
    <t>VINICIUS SILVA FARIA</t>
  </si>
  <si>
    <t>JOSIANE DOS SANTOS</t>
  </si>
  <si>
    <t>THAIS FELIPE ROSA</t>
  </si>
  <si>
    <t>ANA CRISTINA OLIVEIRA MAHLE</t>
  </si>
  <si>
    <t>FELIPE ADRIANO ALVES DE OLIVEIRA</t>
  </si>
  <si>
    <t>JEAN MARCUS BRIANTE</t>
  </si>
  <si>
    <t>JESSICA PALACIO ARRAES</t>
  </si>
  <si>
    <t>NATALIA RODRIGUES DE ALMEIDA</t>
  </si>
  <si>
    <t>SILVIA HELENA FLAMINI</t>
  </si>
  <si>
    <t>FABRICIO ALBERTO DE SOUZA</t>
  </si>
  <si>
    <t>NATALIA CANTUARIA DA SILVA</t>
  </si>
  <si>
    <t>VICTOR JOSE BON</t>
  </si>
  <si>
    <t>LUISA FANCELLI COELHO</t>
  </si>
  <si>
    <t>IVONE OLIVEIRA TAVERNARD</t>
  </si>
  <si>
    <t>ANA LUCIA DE CASTRO OLIVEIRA</t>
  </si>
  <si>
    <t>GABRIELA MALDONADO SEWAYBRICKER</t>
  </si>
  <si>
    <t>JOAO PEDRO GOES LOPES</t>
  </si>
  <si>
    <t>LIDICE TIEDE FRAGA</t>
  </si>
  <si>
    <t>WANDER PINTO DE OLIVEIRA</t>
  </si>
  <si>
    <t>MATHEUS FILIE DA SILVA</t>
  </si>
  <si>
    <t>RENAN VILELA BERTOLIN</t>
  </si>
  <si>
    <t>CARLA NUNES FONSECA FERNANDES</t>
  </si>
  <si>
    <t>CAROLINE DOS SANTOS PEREIRA</t>
  </si>
  <si>
    <t>DANIELA SANCHES COUTO</t>
  </si>
  <si>
    <t>GABRIELA MARQUES PEREIRA MOTA</t>
  </si>
  <si>
    <t>JEANINE GERALDIN ESTEQUI</t>
  </si>
  <si>
    <t>JHEYNNY SOUSA ALVES</t>
  </si>
  <si>
    <t>KEMILY BENINI COSTA</t>
  </si>
  <si>
    <t>LARISSA CORREA</t>
  </si>
  <si>
    <t>MICHELLE MELISSA MIRALDA BUCKLEY</t>
  </si>
  <si>
    <t>SILVIA MARA CARVALHO SILVA</t>
  </si>
  <si>
    <t>CAMILA PESSOA PINTO</t>
  </si>
  <si>
    <t>JOSE WILSON BATISTA DA SILVA</t>
  </si>
  <si>
    <t>LUCIO SCHIAVON YAMAMOTO</t>
  </si>
  <si>
    <t>RENATO SILVA NICOLETTI</t>
  </si>
  <si>
    <t>THIAGO ALEX HEMKEMEIER</t>
  </si>
  <si>
    <t>MARIO HENRIQUE BUENO MOREIRA CALLEFI</t>
  </si>
  <si>
    <t>ARTHUR SARRO MALUF</t>
  </si>
  <si>
    <t>DEBORA BIANCO</t>
  </si>
  <si>
    <t>IGOR ROBERTO AMANCIO</t>
  </si>
  <si>
    <t>LARA BEATRIZ CARVALHO MARINS</t>
  </si>
  <si>
    <t>LUIZ RICARDO GONZAGA RIBEIRO</t>
  </si>
  <si>
    <t>PEDRO HENRIQUE MARTINS MOURA</t>
  </si>
  <si>
    <t>THAIS MOREIRA TAVARES</t>
  </si>
  <si>
    <t>BRUNO ALEXANDRE ROQUE</t>
  </si>
  <si>
    <t>DENNY PARIS</t>
  </si>
  <si>
    <t>FELIPE BERTOLOTTI SAVELLA</t>
  </si>
  <si>
    <t>MICHELE CRAVO DE LIMA</t>
  </si>
  <si>
    <t>ANA BEATRIZ VALIM SUQUISAQUI</t>
  </si>
  <si>
    <t>CAMILO ANDRES MORA OLMOS</t>
  </si>
  <si>
    <t>DJANNY KLISMARA DE OLIVEIRA</t>
  </si>
  <si>
    <t>EMILENE FRAZAO CAPOIA</t>
  </si>
  <si>
    <t>FELIPE FACCI INGUAGGIATO</t>
  </si>
  <si>
    <t>FELIPE PEREIRA HONDA</t>
  </si>
  <si>
    <t>LEANDRO NEVES ZACHARIAS</t>
  </si>
  <si>
    <t>MARINA DA COSTA RIBEIRO DE ALMEIDA</t>
  </si>
  <si>
    <t>RONY FELIPE MARCELINO CORREA</t>
  </si>
  <si>
    <t>TATIANE BORCHERS</t>
  </si>
  <si>
    <t>TATIANE FERREIRA OLIVATTO</t>
  </si>
  <si>
    <t>WILSON FERREIRA CHAVES FILHO</t>
  </si>
  <si>
    <t>DANIEL CAMILO FUENTES GUZMAN</t>
  </si>
  <si>
    <t>MARCILIO RAMOS PEREIRA CARDIAL</t>
  </si>
  <si>
    <t>THIAGO SOUZA DE MELO</t>
  </si>
  <si>
    <t>ATILA PRATES CORREIA</t>
  </si>
  <si>
    <t>CAROLINE AMANTEA STELLA</t>
  </si>
  <si>
    <t>DJIDENOU HANS AMOS MONTCHO</t>
  </si>
  <si>
    <t>GILBERTO PEREIRA DE ALCANTARA JUNIOR</t>
  </si>
  <si>
    <t>GIOVANNI PASTORI PICCIRILLI</t>
  </si>
  <si>
    <t>NATALIA CRISTINA ESTEVAO</t>
  </si>
  <si>
    <t>FLAVIO VILELA KOMATSU</t>
  </si>
  <si>
    <t>GUILHERME BARBOSA GOMES FIGUEIREDO FILHO</t>
  </si>
  <si>
    <t>NAIR RENATA AMANCIO</t>
  </si>
  <si>
    <t>ALISSON RAMOS DE SOUZA</t>
  </si>
  <si>
    <t>ANA CAROLINA DE CARVALHO BELMANI</t>
  </si>
  <si>
    <t>LUIZ FELIPE SOUSA SANTANA</t>
  </si>
  <si>
    <t>MATEUS LIMA DOS SANTOS</t>
  </si>
  <si>
    <t>VINICIUS FRATTA FRITZ</t>
  </si>
  <si>
    <t>JEAN MICHEL BRACHT</t>
  </si>
  <si>
    <t>LUCAS AUGUSTO MOISES</t>
  </si>
  <si>
    <t>ANA CAROLINA SILVA SOARES</t>
  </si>
  <si>
    <t>DIANA GABRIELA NINA NINA</t>
  </si>
  <si>
    <t>HOSANA RIBEIRO DE NOVAES</t>
  </si>
  <si>
    <t>ISABELA FERNANDA MORALES MARTINS</t>
  </si>
  <si>
    <t>NATALIA MARQUES ROSA</t>
  </si>
  <si>
    <t>OLINDA SOARES ATHAIDE NETA</t>
  </si>
  <si>
    <t>CAMILA MARQUES DE ARAUJO</t>
  </si>
  <si>
    <t>ANDREI KRASNOSCHECOFF</t>
  </si>
  <si>
    <t>TIAGO PEREIRA RODRIGUES</t>
  </si>
  <si>
    <t>ANA PAULA ZANESCO SALGADO</t>
  </si>
  <si>
    <t>CAMILA RIBEIRO CORREA DE MORAES</t>
  </si>
  <si>
    <t>JENIFFER APARECIDA PEREIRA DA SILVA</t>
  </si>
  <si>
    <t>LETICIA SILVEIRA</t>
  </si>
  <si>
    <t>MAYARA QUIRINO</t>
  </si>
  <si>
    <t>EDUARDO DE SOUZA BOER</t>
  </si>
  <si>
    <t>TELMO IRINEO ACOSTA VELLOZO</t>
  </si>
  <si>
    <t>CHRISTIAN JOSE SANTOS GONCALVES</t>
  </si>
  <si>
    <t>CAROLINE ISAAC FERREIRA</t>
  </si>
  <si>
    <t>MILTON VINICIUS MORALES</t>
  </si>
  <si>
    <t>GABRIELA DA COSTA</t>
  </si>
  <si>
    <t>EMILLY GISSEL ALONSO BETETA</t>
  </si>
  <si>
    <t>JAIME DANIEL LEITE JUNIOR</t>
  </si>
  <si>
    <t>LAYSLA DEMONARI GOMES</t>
  </si>
  <si>
    <t>LUCAS RAMON SANTOS DE SOUZA</t>
  </si>
  <si>
    <t>MARINA SPERANZA</t>
  </si>
  <si>
    <t>MAYARA SOLER RAMOS MAZAK</t>
  </si>
  <si>
    <t>33001014073P0</t>
  </si>
  <si>
    <t>SANDRA BATISTA MEDEIROS</t>
  </si>
  <si>
    <t>Engenharia Mecânica</t>
  </si>
  <si>
    <t>PPGEMEc</t>
  </si>
  <si>
    <t>Engenharia Elétrica</t>
  </si>
  <si>
    <t>33001014072P4</t>
  </si>
  <si>
    <t>MAIRA PRADELLI</t>
  </si>
  <si>
    <t>MAIRA CAMARGO SCARPELLI</t>
  </si>
  <si>
    <t>GUILHERME GONZAGA DA SILVA</t>
  </si>
  <si>
    <t>JOSI CAROLINA DA SILVA LEME</t>
  </si>
  <si>
    <t>LUCIANE TEIXEIRA DA SILVA</t>
  </si>
  <si>
    <t>ANA LUCIA PINHEIRO SILVA SOUSA</t>
  </si>
  <si>
    <t>ANDRE LUIZ PEREIRA ALVES DOS SANTOS</t>
  </si>
  <si>
    <t>ELANE RODRIGUES DE OLIVEIRA</t>
  </si>
  <si>
    <t>EVERTON HENRIQUE ELEUTERIO FARGONI</t>
  </si>
  <si>
    <t>FABIANA DE OLIVEIRA MACIEL ROCHA</t>
  </si>
  <si>
    <t>GIOVANA ALONSO</t>
  </si>
  <si>
    <t>KATIA MILUSKA DIAZ DEXTRE</t>
  </si>
  <si>
    <t>LETICIA LAIS DA SILVA</t>
  </si>
  <si>
    <t>MARCOS ANTONIO GONCALVES DOS SANTOS</t>
  </si>
  <si>
    <t>NATALIA DA SILVA DE OLIVEIRA</t>
  </si>
  <si>
    <t>THAINA ARIANE DA SILVA</t>
  </si>
  <si>
    <t>DRIELI REZENDE GOBBI</t>
  </si>
  <si>
    <t>PAULO HENRIQUE AMORIM SANTOS</t>
  </si>
  <si>
    <t>CAMILA AKEMI SOUZA KUSHIYAMA</t>
  </si>
  <si>
    <t>PIERRE MARTINES DE ARRUDA</t>
  </si>
  <si>
    <t>REBECA PARDO SEJAS</t>
  </si>
  <si>
    <t>ALEX FERREIRA SILVA</t>
  </si>
  <si>
    <t>EDSON HERNANDES FRANCELINO</t>
  </si>
  <si>
    <t>GUILHERME ROSSI DE AVELAR OLIVEIRA</t>
  </si>
  <si>
    <t>PATRICIA RAIANA ALBUQUERQUE</t>
  </si>
  <si>
    <t>VINICIUS ELIAS FODERARIO</t>
  </si>
  <si>
    <t>RAFAEL LOPES DO VALLE</t>
  </si>
  <si>
    <t>LUANA PORTELA FARIA E AVILA</t>
  </si>
  <si>
    <t>SOLANGE CRISTINA ANTAO</t>
  </si>
  <si>
    <t>ANA MARIA ANTUNES MONTEIRO</t>
  </si>
  <si>
    <t>JOSE RAFAEL GALLOTTI MAMIGONIAN</t>
  </si>
  <si>
    <t>LUINA BATISTA DE ALMEIDA</t>
  </si>
  <si>
    <t>LUIZ EDUARDO MAUES CUNHA</t>
  </si>
  <si>
    <t>TAMARA CARLA DOS SANTOS</t>
  </si>
  <si>
    <t>FERNANDO MARTINS FIORI</t>
  </si>
  <si>
    <t>GABRIEL MALDONADO FABBRO SARTURATO</t>
  </si>
  <si>
    <t>MATHEUS MAGAIVER BARBOSA VIANA</t>
  </si>
  <si>
    <t>AMANDA VARANO</t>
  </si>
  <si>
    <t>BENTO RAFAEL SIQUEIRA</t>
  </si>
  <si>
    <t>BIANCA CARUSO MOREIRA</t>
  </si>
  <si>
    <t>ELICA DOS SANTOS SOUZA</t>
  </si>
  <si>
    <t>ALINE PIALARICI TEIXEIRA</t>
  </si>
  <si>
    <t>MARINA SOARES SOUZA</t>
  </si>
  <si>
    <t>ADALBERTO DE OLIVEIRA JUNIOR</t>
  </si>
  <si>
    <t>HUGO LEONARDO DE QUADROS E TONON</t>
  </si>
  <si>
    <t>PABLO VINICIUS PIZZELLI CAROBA</t>
  </si>
  <si>
    <t>PAULA AFFONSO DE ARAUJO SILVA</t>
  </si>
  <si>
    <t>FULVIO CESAR GARCIA SEVERINO</t>
  </si>
  <si>
    <t>LUCAS GONCALVES RODRIGUES</t>
  </si>
  <si>
    <t>GABRIELA BARBOSA LIMA E SANTOS ZOTTI</t>
  </si>
  <si>
    <t>LIVIA FRANCISCHINI RODRIGUES ZANELLATI</t>
  </si>
  <si>
    <t>RENATA MARIA GUERREIRO FONTOURA COSTA VAZ</t>
  </si>
  <si>
    <t>HELENA DA SILVA VIANA DE SOUZA</t>
  </si>
  <si>
    <t>JAIR HERNANDO CASTRO ROMERO</t>
  </si>
  <si>
    <t>ERIKA GIACOMETTI ROCHA BERRIBILI</t>
  </si>
  <si>
    <t>BRENDA KARLA REIS DE CARVALHO</t>
  </si>
  <si>
    <t>CARLA BARROSO DE OLIVEIRA LEAO</t>
  </si>
  <si>
    <t>IZABELLA SANT ANA STORCH</t>
  </si>
  <si>
    <t>AMANDA DUARTE ESCOBAL MAZZU</t>
  </si>
  <si>
    <t>TATIANA DE VASCONCELLOS MELO CORSINI</t>
  </si>
  <si>
    <t>DALTON COUTO SILVA</t>
  </si>
  <si>
    <t>DANIEL YOSHIO AKAMATSU</t>
  </si>
  <si>
    <t>VANESSA ALMEIDA MAIA DAMASCENO PIVA DE OLIVEIRA</t>
  </si>
  <si>
    <t>LUIS GUILLERMO CUADRADO DURANGO</t>
  </si>
  <si>
    <t>VITTOR PAULO VIEIRA DA COSTA</t>
  </si>
  <si>
    <t>LUCAS SANTOS SOLIDADE</t>
  </si>
  <si>
    <t>GABRIELA FIORI DA SILVA</t>
  </si>
  <si>
    <t>FELIPE ANTONIO DOS SANTOS</t>
  </si>
  <si>
    <t>MAYARA KICIA GOMES RUFINO</t>
  </si>
  <si>
    <t>ALEXANDRE ROSSI</t>
  </si>
  <si>
    <t>DANIELE MELO SANTOS PAULINO</t>
  </si>
  <si>
    <t>ROBERTO FILIPE SANTOS BORGES</t>
  </si>
  <si>
    <t>OSAFU AUGUSTINE EGBON</t>
  </si>
  <si>
    <t>BRENNO FERNANDES SOARES</t>
  </si>
  <si>
    <t>ANA LUIZA COSTA SILVA</t>
  </si>
  <si>
    <t>MATEUS BAZAN PETERS QUERNE</t>
  </si>
  <si>
    <t>CHRISTOPHER SILVA AGUIAR</t>
  </si>
  <si>
    <t>MARCOS DE JESUS FONSECA DE APRESENTACAO</t>
  </si>
  <si>
    <t>JULIA ANDREZA GORLA</t>
  </si>
  <si>
    <t>MARCONDY MAURICIO DE SOUZA</t>
  </si>
  <si>
    <t>JULIANE BRITTEZ DE MOURA</t>
  </si>
  <si>
    <t>ALBERTO ATILIO SBRANA JUNIOR</t>
  </si>
  <si>
    <t>LIDIA GIANNE SOUZA DA ROCHA</t>
  </si>
  <si>
    <t>LUCAS JOSE CRUZ DE MENDONCA</t>
  </si>
  <si>
    <t>LUDIMILLA FERNANDA DOS SANTOS REIS</t>
  </si>
  <si>
    <t>FERNANDO XAVIER SILVA</t>
  </si>
  <si>
    <t>EDUARDO VICENTE WOLF TRENTINI</t>
  </si>
  <si>
    <t>LUIS FELIPE BARBOSA FERNANDES</t>
  </si>
  <si>
    <t>MICHELE MACIEL SACRAMENTO</t>
  </si>
  <si>
    <t>NAIARA CAROLINE APARECIDO DOS SANTOS</t>
  </si>
  <si>
    <t>DIOGO BARBOZA MOREIRA</t>
  </si>
  <si>
    <t>JULIANA SHIBAKI CAMARGO</t>
  </si>
  <si>
    <t>DAVI ARAUJO DALBUQUERQUE CHAVES</t>
  </si>
  <si>
    <t>PAULO HENRIQUE ELEUTERIO FALSETTI</t>
  </si>
  <si>
    <t>CAIO LIMA SILVA</t>
  </si>
  <si>
    <t>MARCO AURELIO DO CARMO FLORENTINO</t>
  </si>
  <si>
    <t>CARLOS EDGAR ROCHA LIMA</t>
  </si>
  <si>
    <t>RAUL ARMANDO GOMEZ TARAZONA</t>
  </si>
  <si>
    <t>Nota CAPES</t>
  </si>
  <si>
    <t>-</t>
  </si>
  <si>
    <t>JUCIMARA ARAUJO CAVALCANTE SOUZA</t>
  </si>
  <si>
    <t>DANIEL STIPHAN JABRA</t>
  </si>
  <si>
    <t>YURI BATAGLIA ESPOSITO</t>
  </si>
  <si>
    <t>VANESSA CRISTINA SALES OLIVEIRA</t>
  </si>
  <si>
    <t>LARISSA DE OLIVEIRA SILVA</t>
  </si>
  <si>
    <t>GLAUDESTON DUTRA WULF</t>
  </si>
  <si>
    <t>YNGRID KARINA VELTRONI</t>
  </si>
  <si>
    <t>EMPRESTIMO</t>
  </si>
  <si>
    <t>CURSO</t>
  </si>
  <si>
    <t>ATIVA</t>
  </si>
  <si>
    <t>LEILA ELIANE AIZZA</t>
  </si>
  <si>
    <t>RAFAEL ROCHA DE OLIVEIRA GARCIA</t>
  </si>
  <si>
    <t>HEWERTON FERNANDES DA SILVA</t>
  </si>
  <si>
    <t>LUCIANO QUEIROZ DE ARAUJO JUNIOR</t>
  </si>
  <si>
    <t>TAISE CAMARA BRITO</t>
  </si>
  <si>
    <t>TIAGO FERNANDO MUSETTI</t>
  </si>
  <si>
    <t>EWELINE OLIVEIRA DA SILVA</t>
  </si>
  <si>
    <t>LEONARDO DE FARIA</t>
  </si>
  <si>
    <t>ANA CECILIA OLIVEIRA CAMPOS</t>
  </si>
  <si>
    <t>FELIPE BUENO DUTRA</t>
  </si>
  <si>
    <t>CONRADO MARQUES DA SILVA DE CHECCHI</t>
  </si>
  <si>
    <t>JESSICA HILARIO BONOMO</t>
  </si>
  <si>
    <t>JESSICA DOS SANTOS LEITE GONELLA</t>
  </si>
  <si>
    <t>GUILHERME GOUVEA DE OLIVEIRA</t>
  </si>
  <si>
    <t>WILTON VICENTE GONCALVES DA CRUZ</t>
  </si>
  <si>
    <t>ELISA GUIMARAES BARBOSA CARVALHO</t>
  </si>
  <si>
    <t>RENATA PORTO SAMPAIO</t>
  </si>
  <si>
    <t>JESSICA SUZANA BARRAGAN ALVES</t>
  </si>
  <si>
    <t>GUILHERME MICHEL LIMA DE CARVALHO</t>
  </si>
  <si>
    <t>LEANDRO ANTONIO DE ANDRADE</t>
  </si>
  <si>
    <t>LEONARDO HENRIQUE BRANDAO MONTEIRO</t>
  </si>
  <si>
    <t>BIANCA BARDI CASTILHO</t>
  </si>
  <si>
    <t>TATIANE MARTINS MOACIR DE ALMEIDA</t>
  </si>
  <si>
    <t>MATHEUS BORGES CARNEIRO</t>
  </si>
  <si>
    <t>FELIPE NUNES DA SILVA</t>
  </si>
  <si>
    <t>RENATO TAVEIRA BARROS</t>
  </si>
  <si>
    <t>HELENA CANESIN</t>
  </si>
  <si>
    <t>ADRIELE TALITA CARVALHO</t>
  </si>
  <si>
    <t>YASMIN BASTOS PISSOLITTO</t>
  </si>
  <si>
    <t>VIVIAN MAGGIORINI MORETTI</t>
  </si>
  <si>
    <t>PATRICIA STULP</t>
  </si>
  <si>
    <t>EURILUCE APARECIDA GUIMARAES</t>
  </si>
  <si>
    <t>SOFIA MARTINS</t>
  </si>
  <si>
    <t>CARRIE PERES MELO</t>
  </si>
  <si>
    <t>Não atende às normas do programa</t>
  </si>
  <si>
    <t>Titulação</t>
  </si>
  <si>
    <t>Fim do prazo de vigência</t>
  </si>
  <si>
    <t>Mudança de agência de fomento</t>
  </si>
  <si>
    <t>Desligamento</t>
  </si>
  <si>
    <t>Duplicidade de Bolsa</t>
  </si>
  <si>
    <t>Mudança de nível</t>
  </si>
  <si>
    <t>Desempenho acadêmico insatisfatório</t>
  </si>
  <si>
    <t>ADRIANA SAYURI IWASHITA</t>
  </si>
  <si>
    <t>LIVIA BEATRIZ DAMACENO</t>
  </si>
  <si>
    <t>ALISSON QUEIROZ MOURA</t>
  </si>
  <si>
    <t>BRUNA APARECIDA DA SILVA</t>
  </si>
  <si>
    <t>DANIELLA MARTINS PIMENTA</t>
  </si>
  <si>
    <t>DANIELLE VITURINO DA SILVA</t>
  </si>
  <si>
    <t>ERIKSON KADOSHE DE MORAIS RAIMUNDO</t>
  </si>
  <si>
    <t>IGOR CORSINI</t>
  </si>
  <si>
    <t>LUCIANA MELLO VIEIRA</t>
  </si>
  <si>
    <t>MARINA MARTINELLI</t>
  </si>
  <si>
    <t>CAROLINE GOULART FIGUEIREDO</t>
  </si>
  <si>
    <t>JOAO PAULO RUVIERI SAN GREGORIO</t>
  </si>
  <si>
    <t>JULIANA CASTILHO</t>
  </si>
  <si>
    <t>LETICIA ORSI</t>
  </si>
  <si>
    <t>TAISNE GONCALVES VISENTIN</t>
  </si>
  <si>
    <t>NAIANA BARBOSA DINATO</t>
  </si>
  <si>
    <t>PATTY KARINA DOS SANTOS</t>
  </si>
  <si>
    <t>ANA CAROLINA CUGLER MOREIRA</t>
  </si>
  <si>
    <t>LIGIA CRISTINA CAMARGO DIAS</t>
  </si>
  <si>
    <t>MARIA NATALIA CASTANHO</t>
  </si>
  <si>
    <t>THAIS SOARES DE GOES</t>
  </si>
  <si>
    <t>RAFAEL LACERDA MACEDO</t>
  </si>
  <si>
    <t>VINICIUS DA FONTOURA SPERANDEI</t>
  </si>
  <si>
    <t>ALLAN MELLO DE MACEDO</t>
  </si>
  <si>
    <t>BIANCA DA CRUZ IECK</t>
  </si>
  <si>
    <t>ANDERSON FELIPE VIVEIROS</t>
  </si>
  <si>
    <t>KAUANE DE ARAUJO SILVA</t>
  </si>
  <si>
    <t>VITORIA SOARES DOS SANTOS</t>
  </si>
  <si>
    <t>ANDRE HALLWAS RIBEIRO ALVES</t>
  </si>
  <si>
    <t>ANDRE LUIZ GOMES DE FREITAS</t>
  </si>
  <si>
    <t>BRUNO MORAES MORENO</t>
  </si>
  <si>
    <t>JOAO GABRIEL MELO BARBIRATO</t>
  </si>
  <si>
    <t>RODNEY RENATO DE SOUZA SILVA</t>
  </si>
  <si>
    <t>ALEXANDRE CESAR RICARDO</t>
  </si>
  <si>
    <t>PAULO JOSE PAULINO DE SOUZA</t>
  </si>
  <si>
    <t>BRUNA LAMOREA VEIGA LOPES</t>
  </si>
  <si>
    <t>CAMILA MARQUES PAES DA CUNHA</t>
  </si>
  <si>
    <t>JOAO MATEUS MARAO DOMINGUES</t>
  </si>
  <si>
    <t>JULIA RAMOS PROTASIO</t>
  </si>
  <si>
    <t>LUCCAS ZAMBON MASELLI</t>
  </si>
  <si>
    <t>JOAO PAULO BOFF ALMEIDA</t>
  </si>
  <si>
    <t>RICARDO LAGUARDIA JUSTEN DE ALMEIDA</t>
  </si>
  <si>
    <t>ARTHUR HENRIQUE VIEIRA DE MELO</t>
  </si>
  <si>
    <t>EDSON FERNANDO CASTANHEIRA RODRIGUES</t>
  </si>
  <si>
    <t>ISABELA MATIAS PIETROBON</t>
  </si>
  <si>
    <t>MARIA DANIELLE LEAO DE OLIVEIRA</t>
  </si>
  <si>
    <t>PAULO VICTOR DE CARVALHO FIGUEIREDO</t>
  </si>
  <si>
    <t>ANDREI CEZAR DA SILVA</t>
  </si>
  <si>
    <t>EDER CAVALCANTI COIMBRA</t>
  </si>
  <si>
    <t>LUCIANO ARIABO QUEZO</t>
  </si>
  <si>
    <t>MARIA CAROLINA CORADINI</t>
  </si>
  <si>
    <t>CAMILA DO NASCIMENTO CULTRI</t>
  </si>
  <si>
    <t>LUCAS PEIXOTO DE LIMA</t>
  </si>
  <si>
    <t>JULIA FERREIRA CUSTODIO</t>
  </si>
  <si>
    <t>NATALIA MARIA DA SILVA ROSARIO</t>
  </si>
  <si>
    <t>TALITHA CAMARGO DA FONSECA</t>
  </si>
  <si>
    <t>LIVIA CRISTINA SCALON DA COSTA</t>
  </si>
  <si>
    <t>SIRLEI RICARTE BENTO</t>
  </si>
  <si>
    <t>DIANA GABRIELA MENDES DOS SANTOS</t>
  </si>
  <si>
    <t>ELAINE SANTOS DA SILVA</t>
  </si>
  <si>
    <t>LUIZA CESAR RIANI COSTA</t>
  </si>
  <si>
    <t>JONES ALBERTO BEIJAMIM DE LIMA</t>
  </si>
  <si>
    <t>LEONARDO FERRAZ</t>
  </si>
  <si>
    <t>LUIS GUSTAVO CARAMANTE</t>
  </si>
  <si>
    <t>MARIANA GOMES DE OLIVEIRA SALES</t>
  </si>
  <si>
    <t>STEPHANY CONCEICAO CORREIA ALVES GUEDES REIS</t>
  </si>
  <si>
    <t>DANIELI AMANDA GASPARINI</t>
  </si>
  <si>
    <t>FLAVIA DOS SANTOS COELHO</t>
  </si>
  <si>
    <t>GABRIELA FERNANDA FAUSTINO</t>
  </si>
  <si>
    <t>JULIANA UENIA DOS SANTOS</t>
  </si>
  <si>
    <t>GABRIEL CARVALHO RIPAMONTE</t>
  </si>
  <si>
    <t>JESSICA MARIA DE OLIVEIRA</t>
  </si>
  <si>
    <t>WESLEY DA PAIXAO DE OLIVEIRA</t>
  </si>
  <si>
    <t>CRISTIANE NASCIMENTO RODRIGUES</t>
  </si>
  <si>
    <t>ANDREZZA JAQUIER PIGOZZO DE OLIVEIRA</t>
  </si>
  <si>
    <t>BEATRIZ PASSOS TRIMER</t>
  </si>
  <si>
    <t>LETICIA ASSIS MICHALCZYK ROCHA</t>
  </si>
  <si>
    <t>NICOLAS FERREIRA NEVES JACINTHO</t>
  </si>
  <si>
    <t>RODRIGO CAVELAGNA</t>
  </si>
  <si>
    <t>ADEMIR BARROS DOS SANTOS</t>
  </si>
  <si>
    <t>CAIQUE DIOGO DE OLIVEIRA</t>
  </si>
  <si>
    <t>DAIANA DE MOURA BERNARDES COELHO</t>
  </si>
  <si>
    <t>ELIDIA VICENTINA DE JESUS RIBEIRO</t>
  </si>
  <si>
    <t>JENIFFER CRISTINA FERREIRA JUSTINO</t>
  </si>
  <si>
    <t>CAIO SALVADOR NOBOA</t>
  </si>
  <si>
    <t>EDUARDA REGINA FISCHER</t>
  </si>
  <si>
    <t>JOE ABDUL VILCHERREZ ATOCHE</t>
  </si>
  <si>
    <t>ETEFANIA CRISTINA PAVARINA</t>
  </si>
  <si>
    <t>FERNANDA PAROLO DE MATTOS NOGUEIRA</t>
  </si>
  <si>
    <t>VIVIANI REGINA MARCHI</t>
  </si>
  <si>
    <t>GUSTAVO CARRIJO BARBOSA</t>
  </si>
  <si>
    <t>IEDA FERNANDA ALVAREZ</t>
  </si>
  <si>
    <t>JOAO PEDRO MARTINS COELHO JUNIOR</t>
  </si>
  <si>
    <t>JOAO RICARDO JORTIEKE JUNIOR</t>
  </si>
  <si>
    <t>DENISE DE CAMARGO MARCELINO</t>
  </si>
  <si>
    <t>ANDRESSA BERNARDO DA SILVA</t>
  </si>
  <si>
    <t>EDER JOSE SANTARPIO</t>
  </si>
  <si>
    <t>HELLEN CRISTINA XAVIER DA SILVA MATTOS</t>
  </si>
  <si>
    <t>ANA MARIA DA SILVA BARBOSA</t>
  </si>
  <si>
    <t>BRENO ALVES DOS SANTOS BLUNDI</t>
  </si>
  <si>
    <t>DAMIANA ANDREIA FERREIRA</t>
  </si>
  <si>
    <t>MAYNA ZACARIAS</t>
  </si>
  <si>
    <t>CAIO WHITAKER TOSATO</t>
  </si>
  <si>
    <t>JOSIANE RODRIGUES SOUZA</t>
  </si>
  <si>
    <t>NATALIA PEREIRA RIBEIRO DA SILVA</t>
  </si>
  <si>
    <t>RAFAEL GIRONI DIAS</t>
  </si>
  <si>
    <t>SAMUEL ESTEVAO VIEIRA DA SILVA</t>
  </si>
  <si>
    <t>ANA CAROLINA CAETANO NUNES</t>
  </si>
  <si>
    <t>ANA CAROLINA LAUREANO PAGANIN</t>
  </si>
  <si>
    <t>JOSELMA MARIA DIAS STEFFLER</t>
  </si>
  <si>
    <t>BRUNA TAMARA DE LIMA</t>
  </si>
  <si>
    <t>LAIS MONIQUE MENDES SALLES</t>
  </si>
  <si>
    <t>PAULO EDUARDO PISSARDINI</t>
  </si>
  <si>
    <t>DANIELE DOS REIS PEREIRA</t>
  </si>
  <si>
    <t>KARINA MENDES SERRANO</t>
  </si>
  <si>
    <t>LUCIANA DE MATOS RUDI</t>
  </si>
  <si>
    <t>MATEUS HENRIQUE ZOTTI MAAS</t>
  </si>
  <si>
    <t>TAMIRES CRISTINA DOS SANTOS</t>
  </si>
  <si>
    <t>ROBERTO DE ALENCAR PEREIRA DE SOUZA JUNIOR</t>
  </si>
  <si>
    <t>FABIANA CRISTINA DOS SANTOS DE SOUZA</t>
  </si>
  <si>
    <t>CINTHIA CARVALHO DALCIN</t>
  </si>
  <si>
    <t>GABRIEL BRUNO ATILA FIOROTTI OLMOS</t>
  </si>
  <si>
    <t>KARINE RODRIGUES FIRMINO</t>
  </si>
  <si>
    <t>MATHEUS ANDERSON BOTELHO</t>
  </si>
  <si>
    <t>RAFAELLA LOPES MARTINS JAEGER</t>
  </si>
  <si>
    <t>ZARA REGO DE SOUZA</t>
  </si>
  <si>
    <t>JESSICA CRISTINA DE ALMEIDA</t>
  </si>
  <si>
    <t>AUREA CRISTINA PIRES MARCELINO LANFRANCO</t>
  </si>
  <si>
    <t>DANIELE XAVIER FERREIRA GIORDANO</t>
  </si>
  <si>
    <t>IONE BARBOSA FONSECA</t>
  </si>
  <si>
    <t>MARIA LUIZA FERREIRA</t>
  </si>
  <si>
    <t>OLINI GIOCONDA DALMASIO</t>
  </si>
  <si>
    <t>RAFAEL ROMEIRO DOIN</t>
  </si>
  <si>
    <t>VICTOR CANDIDO REIS</t>
  </si>
  <si>
    <t>ANA CRISTINA BAGATINI MAROTTI</t>
  </si>
  <si>
    <t>ANA PAULA PEREIRA CARVALHO</t>
  </si>
  <si>
    <t>MARIA PAULA PIRES DE OLIVEIRA</t>
  </si>
  <si>
    <t>MAYARA HERRMANN RUGGIERO</t>
  </si>
  <si>
    <t>ANA CAROLINA DOS SANTOS</t>
  </si>
  <si>
    <t>FERNANDA VALE DE SOUSA</t>
  </si>
  <si>
    <t>HENRIQUE AIO ADORNO</t>
  </si>
  <si>
    <t>Homel Pedrosa Marques</t>
  </si>
  <si>
    <t>KAREN ANDRESSA FERNANDES</t>
  </si>
  <si>
    <t>MARCUS VINICIUS NAKASATO</t>
  </si>
  <si>
    <t>RAQUEL REIA PINHEIRO</t>
  </si>
  <si>
    <t>VITOR AUGUSTO LUIZARI CAMACHO</t>
  </si>
  <si>
    <t>WESLEY RAFAEL NUNES DA SILVA</t>
  </si>
  <si>
    <t>ALINE DELFINO GERMANO</t>
  </si>
  <si>
    <t>AMANDA APARECIDA CARMINATTO</t>
  </si>
  <si>
    <t>MARCELLE TEODORO LIMA CUNHA</t>
  </si>
  <si>
    <t>MARIA DOS REMEDIOS ARAUJO VIEIRA NETA</t>
  </si>
  <si>
    <t>FABIANA DA SILVA SOARES</t>
  </si>
  <si>
    <t>MARIA INES CORREA DE PAULA SANTOS</t>
  </si>
  <si>
    <t>MAYARA DE ALMEIDA RIBEIRO CARVALHO</t>
  </si>
  <si>
    <t>NATALI SZEREMETA FERREIRA</t>
  </si>
  <si>
    <t>NATALIA RODRIGUES DE CARVALHO</t>
  </si>
  <si>
    <t>REGINALDO SANTOS COUTINHO NETO</t>
  </si>
  <si>
    <t>SUELLEN SANDI SOJO MARUM</t>
  </si>
  <si>
    <t>ANDRE PHILIPPE VILLANOVA</t>
  </si>
  <si>
    <t>DOUGLAS SADALLA DE LIRA</t>
  </si>
  <si>
    <t>ISABELA FERREIRA FERNANDES</t>
  </si>
  <si>
    <t>MARIA IZABEL FEITOSA ACCIOLY</t>
  </si>
  <si>
    <t>FERNANDO CAMARGO SOARES</t>
  </si>
  <si>
    <t>LARISSA MARIANA MENDES</t>
  </si>
  <si>
    <t>ANGELICA FELICIO DA COSTA</t>
  </si>
  <si>
    <t>ALAN DA SILVA ROMUALDO</t>
  </si>
  <si>
    <t>FLAVIA MARIA MORAIS PEDRINI</t>
  </si>
  <si>
    <t>AMANDA STEFANIE JABUR DE ASSIS</t>
  </si>
  <si>
    <t>LILIANE MOREIRA NERY</t>
  </si>
  <si>
    <t>MARINA TAUCHE FERREIRA</t>
  </si>
  <si>
    <t>MICHELE PROVASE</t>
  </si>
  <si>
    <t>BRUNA VANESSA QUEVEDO MIRANDA</t>
  </si>
  <si>
    <t>FELIPE LOPES FONSECA DA SILVA</t>
  </si>
  <si>
    <t>MATEUS TOFOLI CORREA</t>
  </si>
  <si>
    <t>EDUARDA GAVA CACIATORI</t>
  </si>
  <si>
    <t>ELISHA SILVA DE JESUS</t>
  </si>
  <si>
    <t>CAMILA FRANCISCO GONCALVES</t>
  </si>
  <si>
    <t>EDNA VIVIANA CALPA ANAGUANO</t>
  </si>
  <si>
    <t>VICTOR RIBEIRO ALVARES PIMENTA</t>
  </si>
  <si>
    <t>BARBARA IBELLI VICTORINO</t>
  </si>
  <si>
    <t>DAVID ALVES PEREIRA</t>
  </si>
  <si>
    <t>THALITA DA SILVA LIMA</t>
  </si>
  <si>
    <t>IAGO APARECIDO DA SILVA PICOLLI</t>
  </si>
  <si>
    <t>MELISSA NATASHA PEREIRA</t>
  </si>
  <si>
    <t>RAY SANTOS GOBBI</t>
  </si>
  <si>
    <t>MATHEUS FAVERO DE MORAIS</t>
  </si>
  <si>
    <t>CAMILO HERNAN VILLOTA IBARRA</t>
  </si>
  <si>
    <t>GUISELLA CLARA ANGULO ARMIJO</t>
  </si>
  <si>
    <t>CAIQUE SERATI DE BRITO</t>
  </si>
  <si>
    <t>PABLO GABRIEL SANTOS DIAS</t>
  </si>
  <si>
    <t>ANA HELENA BRUNOZI</t>
  </si>
  <si>
    <t>GUILHERME AUGUSTO PALMEIRA GARCIA</t>
  </si>
  <si>
    <t>LEONARDO HENRIQUE ROZZETO</t>
  </si>
  <si>
    <t>MARCOS KOLLAND JUNIOR</t>
  </si>
  <si>
    <t>MARIANA SEDENHO DE MORAIS</t>
  </si>
  <si>
    <t>VANIZE MENEGALDO</t>
  </si>
  <si>
    <t>DANILO CORREA PINTO</t>
  </si>
  <si>
    <t>MARINA NISHIMOTO MARQUES</t>
  </si>
  <si>
    <t>CAMILA PIRES ALVES</t>
  </si>
  <si>
    <t>FRANCIMEIRE LEME COELHO</t>
  </si>
  <si>
    <t>ISAAC SOUZA DE MIRANDA JUNIOR</t>
  </si>
  <si>
    <t>MARCELA SUARDI DA CUNHA</t>
  </si>
  <si>
    <t>ROBERT MOURA SENA GOMES</t>
  </si>
  <si>
    <t>GABRIELA MARTINS</t>
  </si>
  <si>
    <t>LUAN SUDARIO MELO</t>
  </si>
  <si>
    <t>MONICA REGINA NECHI</t>
  </si>
  <si>
    <t>ANA PAULA SALOME LOURENCETTI</t>
  </si>
  <si>
    <t>BIANA PELISSARI GADANHOTO</t>
  </si>
  <si>
    <t>GABRIELA SANTOS DE PAULA</t>
  </si>
  <si>
    <t>MARIANO VIEIRA DOS SANTOS</t>
  </si>
  <si>
    <t>ALINE ZACCHI FARIAS</t>
  </si>
  <si>
    <t>AMANDA DOS SANTOS PEREIRA</t>
  </si>
  <si>
    <t>MARIA IZABEL ALVES FELIX DA SILVA</t>
  </si>
  <si>
    <t>ROBERTA GIAMPA ROIZ</t>
  </si>
  <si>
    <t>JEAN CESAR ANDRADE DE SOUZA</t>
  </si>
  <si>
    <t>NATHALIA FERNANDA DIAS</t>
  </si>
  <si>
    <t>TAIS VARANDA</t>
  </si>
  <si>
    <t>DAIANE VITORIA DA SILVA</t>
  </si>
  <si>
    <t>DEBORA RIBEIRO</t>
  </si>
  <si>
    <t>SAULO DE OLIVEIRA</t>
  </si>
  <si>
    <t>PUBLIO ELON CORREA DA SILVA</t>
  </si>
  <si>
    <t>BEATRIZ DE NADAI GASPARINI</t>
  </si>
  <si>
    <t>MARINA BARROS ZACHARIAS</t>
  </si>
  <si>
    <t>LUIZ EDUARDO DOS SANTOS</t>
  </si>
  <si>
    <t>JOSE CARLOS ALVES JUNIOR</t>
  </si>
  <si>
    <t>PEDRO DAMASCENO UCHOAS</t>
  </si>
  <si>
    <t>CLARA LOUISE BARRETO XAVIER DOS SANTOS</t>
  </si>
  <si>
    <t>GABRIELA GUADALUPE ALIAGA SAMANEZ</t>
  </si>
  <si>
    <t>MARIANA DE CASSIA BISIO</t>
  </si>
  <si>
    <t>RENATA LUIZA ROSA DE MORAES</t>
  </si>
  <si>
    <t>THANNY PORTO</t>
  </si>
  <si>
    <t>YAN EIJI MATUHARA</t>
  </si>
  <si>
    <t>HERCULES TADEU ASATO DANTAS</t>
  </si>
  <si>
    <t>AMANDA ELLEN VIANA LIMA</t>
  </si>
  <si>
    <t>IARA APARECIDA ARAUJO MACEDO</t>
  </si>
  <si>
    <t>KAREN SUSANA MANJARREZ MADERA</t>
  </si>
  <si>
    <t>LUIS FERNANDO ROCHA OLIVEIRA</t>
  </si>
  <si>
    <t>GABRIELA ACERBI PEREIRA</t>
  </si>
  <si>
    <t>GABRIELA DE PAULA MARCURIO</t>
  </si>
  <si>
    <t>BIANCA SABINO LEOCADIO ANTUNES</t>
  </si>
  <si>
    <t>GABRIEL VINICIUS BUZATO</t>
  </si>
  <si>
    <t>MARCUS FELIPPE DE JESUS BARROS</t>
  </si>
  <si>
    <t>PATRICK DE ALMEIDA MOREIRA</t>
  </si>
  <si>
    <t>GLEYSON VALHEJO ARAUJO</t>
  </si>
  <si>
    <t>MARIELLA ANANIAS BOGONI</t>
  </si>
  <si>
    <t>MATHEUS DE OLIVEIRA SOUZA</t>
  </si>
  <si>
    <t>THOMAS CORREA E SILVA MARTINS</t>
  </si>
  <si>
    <t>ALEX SURATY RAMOS</t>
  </si>
  <si>
    <t>THIAGO HENRIQUE TEODORO</t>
  </si>
  <si>
    <t>ANA CAROLINA REIS</t>
  </si>
  <si>
    <t>BRENDA GENEROSO DE LIMA ROCHA</t>
  </si>
  <si>
    <t>CAROLINE MIRANDA PALMIERI DA SILVA</t>
  </si>
  <si>
    <t>LUCAS CARDOSO TONIOL</t>
  </si>
  <si>
    <t>MARIA ESTELY RODRIGUES TELES</t>
  </si>
  <si>
    <t>PATRIC OBERDAN DOS SANTOS</t>
  </si>
  <si>
    <t>RITA DE CASSIA ROSA DA SILVA</t>
  </si>
  <si>
    <t>SARA MANZINI BERTOLO</t>
  </si>
  <si>
    <t>PATRICIA FERNANDES DA CRUZ</t>
  </si>
  <si>
    <t>Processo SCBA</t>
  </si>
  <si>
    <t>88882.426410/2019-01</t>
  </si>
  <si>
    <t>88882.426390/2019-01</t>
  </si>
  <si>
    <t>88882.426414/2019-01</t>
  </si>
  <si>
    <t>88882.426412/2019-01</t>
  </si>
  <si>
    <t>88882.426401/2019-01</t>
  </si>
  <si>
    <t>88882.426407/2019-01</t>
  </si>
  <si>
    <t>88882.426392/2019-01</t>
  </si>
  <si>
    <t>88882.426404/2019-01</t>
  </si>
  <si>
    <t>88882.426389/2019-01</t>
  </si>
  <si>
    <t>88882.426385/2019-01</t>
  </si>
  <si>
    <t>88882.426370/2019-01</t>
  </si>
  <si>
    <t>88882.426371/2019-01</t>
  </si>
  <si>
    <t>88882.426372/2019-01</t>
  </si>
  <si>
    <t>88882.426373/2019-01</t>
  </si>
  <si>
    <t>88882.426374/2019-01</t>
  </si>
  <si>
    <t>88882.426765/2019-01</t>
  </si>
  <si>
    <t>88882.426768/2019-01</t>
  </si>
  <si>
    <t>88882.426769/2019-01</t>
  </si>
  <si>
    <t>88882.441200/2019-01</t>
  </si>
  <si>
    <t>88882.426772/2019-01</t>
  </si>
  <si>
    <t>88882.426750/2019-01</t>
  </si>
  <si>
    <t>88882.426773/2019-01</t>
  </si>
  <si>
    <t>88882.426771/2019-01</t>
  </si>
  <si>
    <t>88882.426767/2019-01</t>
  </si>
  <si>
    <t>88882.426760/2019-01</t>
  </si>
  <si>
    <t>88882.426779/2019-01</t>
  </si>
  <si>
    <t>88882.426770/2019-01</t>
  </si>
  <si>
    <t>88882.426780/2019-01</t>
  </si>
  <si>
    <t>88882.441201/2019-01</t>
  </si>
  <si>
    <t>88882.441243/2019-01</t>
  </si>
  <si>
    <t>88882.426789/2019-01</t>
  </si>
  <si>
    <t>88882.426788/2019-01</t>
  </si>
  <si>
    <t>88882.426787/2019-01</t>
  </si>
  <si>
    <t>88882.426790/2019-01</t>
  </si>
  <si>
    <t>88882.426792/2019-01</t>
  </si>
  <si>
    <t>88882.441206/2019-01</t>
  </si>
  <si>
    <t>88882.426812/2019-01</t>
  </si>
  <si>
    <t>88882.426802/2019-01</t>
  </si>
  <si>
    <t>88882.426797/2019-01</t>
  </si>
  <si>
    <t>88882.426807/2019-01</t>
  </si>
  <si>
    <t>88882.426571/2019-01</t>
  </si>
  <si>
    <t>88882.426554/2019-01</t>
  </si>
  <si>
    <t>88882.426555/2019-01</t>
  </si>
  <si>
    <t>88882.426567/2019-01</t>
  </si>
  <si>
    <t>88882.426570/2019-01</t>
  </si>
  <si>
    <t>88882.426572/2019-01</t>
  </si>
  <si>
    <t>88882.426556/2019-01</t>
  </si>
  <si>
    <t>88882.426669/2019-01</t>
  </si>
  <si>
    <t>88882.426677/2019-01</t>
  </si>
  <si>
    <t>88882.426670/2019-01</t>
  </si>
  <si>
    <t>88882.426679/2019-01</t>
  </si>
  <si>
    <t>88882.426668/2018-01</t>
  </si>
  <si>
    <t>88882.426684/2019-01</t>
  </si>
  <si>
    <t>88882.426667/2019-01</t>
  </si>
  <si>
    <t>88882.426676/2019-01</t>
  </si>
  <si>
    <t>88887.485187/2020-00</t>
  </si>
  <si>
    <t>88882.426626/2019-01</t>
  </si>
  <si>
    <t>88887.485199/2020-00</t>
  </si>
  <si>
    <t>88882.426639/2019-01</t>
  </si>
  <si>
    <t>88887.485207/2020-00</t>
  </si>
  <si>
    <t>88882.426640/2019-01</t>
  </si>
  <si>
    <t>88882.426860/2019-01</t>
  </si>
  <si>
    <t>88882.426859/2019-01</t>
  </si>
  <si>
    <t>88882.426861/2019-01</t>
  </si>
  <si>
    <t>88882.426852/2019-01</t>
  </si>
  <si>
    <t>88882.426862/2019-01</t>
  </si>
  <si>
    <t>88882.426854/2019-01</t>
  </si>
  <si>
    <t>88882.426856/2019-01</t>
  </si>
  <si>
    <t>88882.426850/2019-01</t>
  </si>
  <si>
    <t>88882.426746/2019-01</t>
  </si>
  <si>
    <t>88882.426748/2019-01</t>
  </si>
  <si>
    <t>88882.426747/2019-01</t>
  </si>
  <si>
    <t>88887.485946/2020-00</t>
  </si>
  <si>
    <t>88882.426749/2019-01</t>
  </si>
  <si>
    <t>88882.426479/2019-01</t>
  </si>
  <si>
    <t>88882.441225/2019-01</t>
  </si>
  <si>
    <t>88882.441224/2019-01</t>
  </si>
  <si>
    <t>88882.426480/2019-01</t>
  </si>
  <si>
    <t>88882.426481/2019-01</t>
  </si>
  <si>
    <t>88882.426482/2019-01</t>
  </si>
  <si>
    <t>88882.441226/2019-01</t>
  </si>
  <si>
    <t>88882.426484/2019-01</t>
  </si>
  <si>
    <t>88882.426483/2019-01</t>
  </si>
  <si>
    <t>88887.484816/2020-00</t>
  </si>
  <si>
    <t>88882.426313/2019-01</t>
  </si>
  <si>
    <t>88882.426320/2019-01</t>
  </si>
  <si>
    <t>88882.426315/2019-01</t>
  </si>
  <si>
    <t>88882.426731/2019-01</t>
  </si>
  <si>
    <t>88882.426732/2019-01</t>
  </si>
  <si>
    <t>88882.426735/2019-01</t>
  </si>
  <si>
    <t>88882.426733/2019-01</t>
  </si>
  <si>
    <t>88882.441235/2019-01</t>
  </si>
  <si>
    <t>88882.426734/2019-01</t>
  </si>
  <si>
    <t>88882.426874/2019-01</t>
  </si>
  <si>
    <t>88882.426875/2019-01</t>
  </si>
  <si>
    <t>88882.426876/2019-01</t>
  </si>
  <si>
    <t>88882.441213/2019-01</t>
  </si>
  <si>
    <t>88882.426873/2019-01</t>
  </si>
  <si>
    <t>88882.426844/2019-01</t>
  </si>
  <si>
    <t>88882.426847/2019-01</t>
  </si>
  <si>
    <t>88882.426846/2019-01</t>
  </si>
  <si>
    <t>88882.426848/2019-01</t>
  </si>
  <si>
    <t>88882.426897/2019-01</t>
  </si>
  <si>
    <t>88882.426894/2019-01</t>
  </si>
  <si>
    <t>88882.426901/2019-01</t>
  </si>
  <si>
    <t>88882.426903/2019-01</t>
  </si>
  <si>
    <t>88882.426898/2019-01</t>
  </si>
  <si>
    <t>88882.426905/2019-01</t>
  </si>
  <si>
    <t>88882.426920/2019-01</t>
  </si>
  <si>
    <t>88882.426919/2019-01</t>
  </si>
  <si>
    <t>88882.426918/2019-01</t>
  </si>
  <si>
    <t>88882.426921/2019-01</t>
  </si>
  <si>
    <t>88882.426941/2019-01</t>
  </si>
  <si>
    <t>88882.426942/2019-01</t>
  </si>
  <si>
    <t>88882.426977/2019-01</t>
  </si>
  <si>
    <t>88882.426978/2019-01</t>
  </si>
  <si>
    <t>88882.426475/2019-01</t>
  </si>
  <si>
    <t>88887.483471/2020-00</t>
  </si>
  <si>
    <t>88887.483468/2020-00</t>
  </si>
  <si>
    <t>88882.427078/2019-01</t>
  </si>
  <si>
    <t>88882.427096/2019-01</t>
  </si>
  <si>
    <t>88882.427097/2019-01</t>
  </si>
  <si>
    <t>88887.475555/2020-00</t>
  </si>
  <si>
    <t>88882.426329/2019-01</t>
  </si>
  <si>
    <t>88882.426330/2019-01</t>
  </si>
  <si>
    <t>88882.426325/2019-01</t>
  </si>
  <si>
    <t>88882.426347/2019-01</t>
  </si>
  <si>
    <t>88882.426344/2019-01</t>
  </si>
  <si>
    <t>88882.426333/2019-01</t>
  </si>
  <si>
    <t>88882.426326/2019-01</t>
  </si>
  <si>
    <t>88887.475554/2020-00</t>
  </si>
  <si>
    <t>88882.426327/2019-01</t>
  </si>
  <si>
    <t>88882.426641/2019-01</t>
  </si>
  <si>
    <t>88882.426642/2019-01</t>
  </si>
  <si>
    <t>88882.426647/2019-01</t>
  </si>
  <si>
    <t>88882.426643/2019-01</t>
  </si>
  <si>
    <t>88882.426709/2019-01</t>
  </si>
  <si>
    <t>88882.426705/2019-01</t>
  </si>
  <si>
    <t>88882.426708/2019-01</t>
  </si>
  <si>
    <t>88882.426706/2019-01</t>
  </si>
  <si>
    <t>88882.426701/2019-01</t>
  </si>
  <si>
    <t>88882.426712/2019-01</t>
  </si>
  <si>
    <t>88882.426707/2019-01</t>
  </si>
  <si>
    <t>88882.426730/2019-01</t>
  </si>
  <si>
    <t>88882.426729/2019-01</t>
  </si>
  <si>
    <t>88882.426726/2019-01</t>
  </si>
  <si>
    <t>88882.426724/2019-01</t>
  </si>
  <si>
    <t>88882.426725/2019-01</t>
  </si>
  <si>
    <t>88882.426727/2019-01</t>
  </si>
  <si>
    <t>88887.475551/2020-00</t>
  </si>
  <si>
    <t>88882.426608/2019-01</t>
  </si>
  <si>
    <t>88887.483537/2020-00</t>
  </si>
  <si>
    <t>88887.466752/2019-00</t>
  </si>
  <si>
    <t>88882.426607/2019-01</t>
  </si>
  <si>
    <t>88882.426512/2019-01</t>
  </si>
  <si>
    <t>88882.426509/2019-01</t>
  </si>
  <si>
    <t>88882.426502/2019-01</t>
  </si>
  <si>
    <t>88882.426505/2019-01</t>
  </si>
  <si>
    <t>88882.426504/2019-01</t>
  </si>
  <si>
    <t>88882.426503/2019-01</t>
  </si>
  <si>
    <t>88882.426507/2019-01</t>
  </si>
  <si>
    <t>88882.426508/2019-01</t>
  </si>
  <si>
    <t>88882.426500/2019-01</t>
  </si>
  <si>
    <t>88882.426517/2019-01</t>
  </si>
  <si>
    <t>88882.426524/2019-01</t>
  </si>
  <si>
    <t>88882.426525/2019-01</t>
  </si>
  <si>
    <t>88882.426526/2019-01</t>
  </si>
  <si>
    <t>88882.426527/2019-01</t>
  </si>
  <si>
    <t>88882.426834/2019-01</t>
  </si>
  <si>
    <t>88887.492776/2020-00</t>
  </si>
  <si>
    <t>88882.426835/2019-01</t>
  </si>
  <si>
    <t>88882.426836/2019-01</t>
  </si>
  <si>
    <t>88882.427026/2019-01</t>
  </si>
  <si>
    <t>88882.427034/2019-01</t>
  </si>
  <si>
    <t>88882.427015/2019-01</t>
  </si>
  <si>
    <t>88882.427032/2019-01</t>
  </si>
  <si>
    <t>88882.427031/2019-01</t>
  </si>
  <si>
    <t>88882.427033/2019-01</t>
  </si>
  <si>
    <t>88882.427022/2019-01</t>
  </si>
  <si>
    <t>88882.427035/2019-01</t>
  </si>
  <si>
    <t>88882.427042/2019-01</t>
  </si>
  <si>
    <t>88882.427023/2019-01</t>
  </si>
  <si>
    <t>88882.426994/2019-01</t>
  </si>
  <si>
    <t>88882.426995/2019-01</t>
  </si>
  <si>
    <t>88882.426990/2019-01</t>
  </si>
  <si>
    <t>88882.426986/2019-01</t>
  </si>
  <si>
    <t>88882.426391/2019-01</t>
  </si>
  <si>
    <t>88882.426411/2019-01</t>
  </si>
  <si>
    <t>88882.426423/2019-01</t>
  </si>
  <si>
    <t>88882.426416/2019-01</t>
  </si>
  <si>
    <t>88882.426415/2019-01</t>
  </si>
  <si>
    <t>88882.426418/2019-01</t>
  </si>
  <si>
    <t>88882.426424/2019-01</t>
  </si>
  <si>
    <t>88882.426425/2019-01</t>
  </si>
  <si>
    <t>88882.426426/2019-01</t>
  </si>
  <si>
    <t>88882.426421/2019-01</t>
  </si>
  <si>
    <t>88887.483275/2020-00</t>
  </si>
  <si>
    <t>88882.426422/2019-01</t>
  </si>
  <si>
    <t>88882.426417/2019-01</t>
  </si>
  <si>
    <t>88887.483278/2020-00</t>
  </si>
  <si>
    <t>88887.483273/2020-00</t>
  </si>
  <si>
    <t>88887.483270/2020-00</t>
  </si>
  <si>
    <t>88882.426387/2019-01</t>
  </si>
  <si>
    <t>88882.426384/2019-01</t>
  </si>
  <si>
    <t>88882.426777/2019-01</t>
  </si>
  <si>
    <t>88882.426776/2019-01</t>
  </si>
  <si>
    <t>88887.488340/2020-00</t>
  </si>
  <si>
    <t>88882.426751/2019-01</t>
  </si>
  <si>
    <t>88882.426778/2019-01</t>
  </si>
  <si>
    <t>88882.426783/2019-01</t>
  </si>
  <si>
    <t>88882.426754/2019-01</t>
  </si>
  <si>
    <t>88882.426755/2019-01</t>
  </si>
  <si>
    <t>88882.426752/2019-01</t>
  </si>
  <si>
    <t>88882.426781/2019-01</t>
  </si>
  <si>
    <t>88882.426775/2019-01</t>
  </si>
  <si>
    <t>88882.426782/2019-01</t>
  </si>
  <si>
    <t>88882.426764/2019-01</t>
  </si>
  <si>
    <t>88882.426794/2019-01</t>
  </si>
  <si>
    <t>88887.488335/2020-00</t>
  </si>
  <si>
    <t>88882.426793/2019-01</t>
  </si>
  <si>
    <t>88887.488337/2020-00</t>
  </si>
  <si>
    <t>88882.426810/2019-01</t>
  </si>
  <si>
    <t>88882.426803/2019-01</t>
  </si>
  <si>
    <t>88882.426804/2019-01</t>
  </si>
  <si>
    <t>88882.426805/2019-01</t>
  </si>
  <si>
    <t>88882.426798/2019-01</t>
  </si>
  <si>
    <t>88882.426808/2019-01</t>
  </si>
  <si>
    <t>88882.426806/2019-01</t>
  </si>
  <si>
    <t>88882.426801/2019-01</t>
  </si>
  <si>
    <t>88882.426796/2019-01</t>
  </si>
  <si>
    <t>88882.426813/2019-01</t>
  </si>
  <si>
    <t>88882.426566/2019-01</t>
  </si>
  <si>
    <t>88887.489210/2020-00</t>
  </si>
  <si>
    <t>88887.488550/2020-00</t>
  </si>
  <si>
    <t>88887.488547/2020-00</t>
  </si>
  <si>
    <t>88887.488562/2020-00</t>
  </si>
  <si>
    <t>88882.426569/2019-01</t>
  </si>
  <si>
    <t>88887.488553/2020-00</t>
  </si>
  <si>
    <t>88882.426579/2019-01</t>
  </si>
  <si>
    <t>88882.426578/2019-01</t>
  </si>
  <si>
    <t>88887.488573/2020-00</t>
  </si>
  <si>
    <t>88882.426568/2019-01</t>
  </si>
  <si>
    <t>88882.426681/2019-01</t>
  </si>
  <si>
    <t>88882.426689/2019-01</t>
  </si>
  <si>
    <t>88882.426680/2019-01</t>
  </si>
  <si>
    <t>88882.426690/2019-01</t>
  </si>
  <si>
    <t>88882.426682/2019-01</t>
  </si>
  <si>
    <t>88882.426687/2019-01</t>
  </si>
  <si>
    <t>88882.426440/2019-01</t>
  </si>
  <si>
    <t>88882.426442/2019-01</t>
  </si>
  <si>
    <t>88882.426688/2019-01</t>
  </si>
  <si>
    <t>88882.426678/2019-01</t>
  </si>
  <si>
    <t>88882.426683/2019-01</t>
  </si>
  <si>
    <t>88887.474086/2020-00</t>
  </si>
  <si>
    <t>88882.426686/2019-01</t>
  </si>
  <si>
    <t>88882.426441/2019-01</t>
  </si>
  <si>
    <t>88882.426698/2019-01</t>
  </si>
  <si>
    <t>88887.486224/2020-00</t>
  </si>
  <si>
    <t>88882.426693/2019-01</t>
  </si>
  <si>
    <t>88882.426691/2019-01</t>
  </si>
  <si>
    <t>88882.426697/2019-01</t>
  </si>
  <si>
    <t>88882.426696/2019-01</t>
  </si>
  <si>
    <t>88882.426695/2019-01</t>
  </si>
  <si>
    <t>88887.486234/2020-00</t>
  </si>
  <si>
    <t>88882.426694/2019-01</t>
  </si>
  <si>
    <t>88882.426619/2019-01</t>
  </si>
  <si>
    <t>88882.426620/2019-01</t>
  </si>
  <si>
    <t>88882.426617/2019-01</t>
  </si>
  <si>
    <t>88882.426612/2019-01</t>
  </si>
  <si>
    <t>88882.426615/2019-01</t>
  </si>
  <si>
    <t>88882.426610/2019-01</t>
  </si>
  <si>
    <t>88882.426622/2019-01</t>
  </si>
  <si>
    <t>88882.426618/2019-01</t>
  </si>
  <si>
    <t>88882.426611/2019-01</t>
  </si>
  <si>
    <t>88882.426621/2019-01</t>
  </si>
  <si>
    <t>88887.485194/2020-00</t>
  </si>
  <si>
    <t>88882.426638/2019-01</t>
  </si>
  <si>
    <t>88887.485212/2020-00</t>
  </si>
  <si>
    <t>88882.426627/2019-01</t>
  </si>
  <si>
    <t>88882.426637/2019-01</t>
  </si>
  <si>
    <t>88882.426448/2019-01</t>
  </si>
  <si>
    <t>88882.426967/2019-01</t>
  </si>
  <si>
    <t>88882.426960/2019-01</t>
  </si>
  <si>
    <t>88882.426966/2019-01</t>
  </si>
  <si>
    <t>88882.426965/2019-01</t>
  </si>
  <si>
    <t>88882.426449/2019-01</t>
  </si>
  <si>
    <t>88882.426963/2019-01</t>
  </si>
  <si>
    <t>88882.426961/2019-01</t>
  </si>
  <si>
    <t>88887.484245/2020-00</t>
  </si>
  <si>
    <t>88882.426964/2019-01</t>
  </si>
  <si>
    <t>88887.484253/2020-00</t>
  </si>
  <si>
    <t>88887.483784/2020-00</t>
  </si>
  <si>
    <t>88882.426427/2019-01</t>
  </si>
  <si>
    <t>88887.483790/2020-00</t>
  </si>
  <si>
    <t>88887.483901/2020-00</t>
  </si>
  <si>
    <t>88882.426428/2019-01</t>
  </si>
  <si>
    <t>88887.483891/2020-00</t>
  </si>
  <si>
    <t>88887.483799/2020-00</t>
  </si>
  <si>
    <t>88882.426430/2019-01</t>
  </si>
  <si>
    <t>88882.426431/2019-01</t>
  </si>
  <si>
    <t>88882.426866/2019-01</t>
  </si>
  <si>
    <t>88882.426851/2019-01</t>
  </si>
  <si>
    <t>88882.426871/2019-01</t>
  </si>
  <si>
    <t>88882.426857/2019-01</t>
  </si>
  <si>
    <t>88882.426864/2019-01</t>
  </si>
  <si>
    <t>88882.426867/2019-01</t>
  </si>
  <si>
    <t>88882.426868/2019-01</t>
  </si>
  <si>
    <t>88882.426853/2019-01</t>
  </si>
  <si>
    <t>88882.426869/2019-01</t>
  </si>
  <si>
    <t>88882.426870/2019-01</t>
  </si>
  <si>
    <t>88887.485933/2020-00</t>
  </si>
  <si>
    <t>88887.485935/2020-00</t>
  </si>
  <si>
    <t>88887.485942/2020-00</t>
  </si>
  <si>
    <t>88882.426971/2019-01</t>
  </si>
  <si>
    <t>88887.484369/2020-00</t>
  </si>
  <si>
    <t>88882.426976/2019-01</t>
  </si>
  <si>
    <t>88882.426974/2019-01</t>
  </si>
  <si>
    <t>88882.426972/2019-01</t>
  </si>
  <si>
    <t>88887.484375/2020-00</t>
  </si>
  <si>
    <t>88882.426968/2019-01</t>
  </si>
  <si>
    <t>88882.426970/2019-01</t>
  </si>
  <si>
    <t>88882.426975/2019-01</t>
  </si>
  <si>
    <t>88882.426973/2019-01</t>
  </si>
  <si>
    <t>88882.426589/2019-01</t>
  </si>
  <si>
    <t>88882.426586/2019-01</t>
  </si>
  <si>
    <t>88882.426588/2019-01</t>
  </si>
  <si>
    <t>88882.426590/2019-01</t>
  </si>
  <si>
    <t>88887.484960/2020-00</t>
  </si>
  <si>
    <t>88882.426585/2019-01</t>
  </si>
  <si>
    <t>88882.426587/2019-01</t>
  </si>
  <si>
    <t>88887.484968/2020-00</t>
  </si>
  <si>
    <t>88882.427060/2019-01</t>
  </si>
  <si>
    <t>88887.484588/2020-00</t>
  </si>
  <si>
    <t>88887.474084/2020-00</t>
  </si>
  <si>
    <t>88887.484599/2020-00</t>
  </si>
  <si>
    <t>88887.484934/2020-00</t>
  </si>
  <si>
    <t>88882.427055/2019-01</t>
  </si>
  <si>
    <t>88887.484924/2020-00</t>
  </si>
  <si>
    <t>88887.484929/2020-00</t>
  </si>
  <si>
    <t>88882.427059/2019-01</t>
  </si>
  <si>
    <t>88882.426308/2019-01</t>
  </si>
  <si>
    <t>88882.426309/2019-01</t>
  </si>
  <si>
    <t>88882.426310/2019-01</t>
  </si>
  <si>
    <t>88887.484551/2020-00</t>
  </si>
  <si>
    <t>88887.484559/2020-00</t>
  </si>
  <si>
    <t>88882.426311/2019-01</t>
  </si>
  <si>
    <t>88882.426312/2019-01</t>
  </si>
  <si>
    <t>88882.426307/2019-01</t>
  </si>
  <si>
    <t>88887.484577/2020-00</t>
  </si>
  <si>
    <t>88887.485095/2020-00</t>
  </si>
  <si>
    <t>88887.485100/2020-00</t>
  </si>
  <si>
    <t>88887.485075/2020-00</t>
  </si>
  <si>
    <t>88882.426887/2019-01</t>
  </si>
  <si>
    <t>88887.485067/2020-00</t>
  </si>
  <si>
    <t>88887.485104/2020-00</t>
  </si>
  <si>
    <t>88887.485054/2020-00</t>
  </si>
  <si>
    <t>88887.485087/2020-00</t>
  </si>
  <si>
    <t>88887.485084/2020-00</t>
  </si>
  <si>
    <t>88887.485110/2020-00</t>
  </si>
  <si>
    <t>88882.427063/2019-01</t>
  </si>
  <si>
    <t>88887.473623/2020-00</t>
  </si>
  <si>
    <t>88882.427062/2019-01</t>
  </si>
  <si>
    <t>88882.427061/2019-01</t>
  </si>
  <si>
    <t>88887.473624/2020-00</t>
  </si>
  <si>
    <t>88887.484458/2020-00</t>
  </si>
  <si>
    <t>88882.426454/2019-01</t>
  </si>
  <si>
    <t>88887.484488/2020-00</t>
  </si>
  <si>
    <t>88882.426837/2019-01</t>
  </si>
  <si>
    <t>88887.484495/2020-00</t>
  </si>
  <si>
    <t>88887.484502/2020-00</t>
  </si>
  <si>
    <t>88887.484507/2020-00</t>
  </si>
  <si>
    <t>88882.426906/2019-01</t>
  </si>
  <si>
    <t>88882.426899/2019-01</t>
  </si>
  <si>
    <t>88882.426896/2019-01</t>
  </si>
  <si>
    <t>88882.426895/2019-01</t>
  </si>
  <si>
    <t>88882.426908/2019-01</t>
  </si>
  <si>
    <t>88882.426900/2019-01</t>
  </si>
  <si>
    <t>88882.426892/2019-01</t>
  </si>
  <si>
    <t>88882.426904/2019-01</t>
  </si>
  <si>
    <t>88882.426893/2019-01</t>
  </si>
  <si>
    <t>88882.426902/2019-01</t>
  </si>
  <si>
    <t>88882.426909/2019-01</t>
  </si>
  <si>
    <t>88882.426912/2019-01</t>
  </si>
  <si>
    <t>88887.488753/2020-00</t>
  </si>
  <si>
    <t>88882.426917/2019-01</t>
  </si>
  <si>
    <t>88882.426916/2019-01</t>
  </si>
  <si>
    <t>88887.483449/2020-00</t>
  </si>
  <si>
    <t>88882.426925/2019-01</t>
  </si>
  <si>
    <t>88882.426933/2019-01</t>
  </si>
  <si>
    <t>88887.483443/2020-00</t>
  </si>
  <si>
    <t>88887.474073/2020-00</t>
  </si>
  <si>
    <t>88882.427087/2019-01</t>
  </si>
  <si>
    <t>88882.427084/2019-01</t>
  </si>
  <si>
    <t>88887.485959/2020-00</t>
  </si>
  <si>
    <t>88882.427085/2019-01</t>
  </si>
  <si>
    <t>88882.427088/2019-01</t>
  </si>
  <si>
    <t>88882.427086/2019-01</t>
  </si>
  <si>
    <t>88882.427089/2019-01</t>
  </si>
  <si>
    <t>88887.487593/2020-00</t>
  </si>
  <si>
    <t>88887.487607/2020-00</t>
  </si>
  <si>
    <t>88882.426940/2019-01</t>
  </si>
  <si>
    <t>88887.487600/2020-00</t>
  </si>
  <si>
    <t>88887.487589/2020-00</t>
  </si>
  <si>
    <t>88887.487585/2020-00</t>
  </si>
  <si>
    <t>88887.489981/2020-00</t>
  </si>
  <si>
    <t>88887.474074/2020-00</t>
  </si>
  <si>
    <t>88882.427076/2019-01</t>
  </si>
  <si>
    <t>88882.427074/2019-01</t>
  </si>
  <si>
    <t>88882.427077/2019-01</t>
  </si>
  <si>
    <t>88887.474077/2020-00</t>
  </si>
  <si>
    <t>88882.427075/2019-01</t>
  </si>
  <si>
    <t>88887.492959/2020-00</t>
  </si>
  <si>
    <t>88882.426946/2019-01</t>
  </si>
  <si>
    <t>88882.426944/2019-01</t>
  </si>
  <si>
    <t>88887.492964/2020-00</t>
  </si>
  <si>
    <t>88887.492968/2020-00</t>
  </si>
  <si>
    <t>88887.492976/2020-00</t>
  </si>
  <si>
    <t>88882.426947/2019-01</t>
  </si>
  <si>
    <t>88882.426948/2019-01</t>
  </si>
  <si>
    <t>88887.484711/2020-00</t>
  </si>
  <si>
    <t>88887.484717/2020-00</t>
  </si>
  <si>
    <t>88887.484724/2020-00</t>
  </si>
  <si>
    <t>88887.484739/2020-00</t>
  </si>
  <si>
    <t>88887.484744/2020-00</t>
  </si>
  <si>
    <t>88882.426458/2019-01</t>
  </si>
  <si>
    <t>88882.426474/2019-01</t>
  </si>
  <si>
    <t>88882.427043/2019-01</t>
  </si>
  <si>
    <t>88882.427044/2019-01</t>
  </si>
  <si>
    <t>88887.483461/2020-00</t>
  </si>
  <si>
    <t>88887.484409/2020-00</t>
  </si>
  <si>
    <t>88887.484417/2020-00</t>
  </si>
  <si>
    <t>88887.484428/2020-00</t>
  </si>
  <si>
    <t>88882.427079/2019-01</t>
  </si>
  <si>
    <t>88887.483415/2020-00</t>
  </si>
  <si>
    <t>88887.483423/2020-00</t>
  </si>
  <si>
    <t>88887.482705/2020-00</t>
  </si>
  <si>
    <t>88887.482698/2020-00</t>
  </si>
  <si>
    <t>88882.427081/2019-01</t>
  </si>
  <si>
    <t>88882.427082/2019-01</t>
  </si>
  <si>
    <t>88882.427083/2019-01</t>
  </si>
  <si>
    <t>88887.475703/2020-00</t>
  </si>
  <si>
    <t>88887.488707/2020-00</t>
  </si>
  <si>
    <t>88882.426459/2019-01</t>
  </si>
  <si>
    <t>88882.427094/2019-01</t>
  </si>
  <si>
    <t>88882.427095/2019-01</t>
  </si>
  <si>
    <t>88882.426468/2019-01</t>
  </si>
  <si>
    <t>88882.426469/2019-01</t>
  </si>
  <si>
    <t>88882.426367/2019-01</t>
  </si>
  <si>
    <t>88882.426368/2019-01</t>
  </si>
  <si>
    <t>88882.426358/2019-01</t>
  </si>
  <si>
    <t>88882.426355/2019-01</t>
  </si>
  <si>
    <t>88882.426356/2019-01</t>
  </si>
  <si>
    <t>88882.426360/2019-01</t>
  </si>
  <si>
    <t>88882.426352/2019-01</t>
  </si>
  <si>
    <t>88887.475528/2020-00</t>
  </si>
  <si>
    <t>88882.426351/2019-01</t>
  </si>
  <si>
    <t>88882.426365/2019-01</t>
  </si>
  <si>
    <t>88882.426362/2019-01</t>
  </si>
  <si>
    <t>88882.426350/2019-01</t>
  </si>
  <si>
    <t>88882.426363/2019-01</t>
  </si>
  <si>
    <t>88882.426322/2019-01</t>
  </si>
  <si>
    <t>88887.483487/2020-00</t>
  </si>
  <si>
    <t>88882.426323/2019-01</t>
  </si>
  <si>
    <t>88887.483497/2020-00</t>
  </si>
  <si>
    <t>88887.483482/2020-00</t>
  </si>
  <si>
    <t>88882.426324/2019-01</t>
  </si>
  <si>
    <t>88882.426349/2019-01</t>
  </si>
  <si>
    <t>88887.483492/2020-00</t>
  </si>
  <si>
    <t>88882.426658/2019-01</t>
  </si>
  <si>
    <t>88882.426657/2019-01</t>
  </si>
  <si>
    <t>88882.426652/2019-01</t>
  </si>
  <si>
    <t>88882.426655/2019-01</t>
  </si>
  <si>
    <t>88882.426650/2019-01</t>
  </si>
  <si>
    <t>88887.462214/2019-00</t>
  </si>
  <si>
    <t>88882.426656/2019-01</t>
  </si>
  <si>
    <t>88882.426644/2019-01</t>
  </si>
  <si>
    <t>88882.426645/2019-01</t>
  </si>
  <si>
    <t>88882.426649/2019-01</t>
  </si>
  <si>
    <t>88882.426663/2019-01</t>
  </si>
  <si>
    <t>88887.488327/2020-00</t>
  </si>
  <si>
    <t>88887.483300/2020-00</t>
  </si>
  <si>
    <t>88882.426471/2019-01</t>
  </si>
  <si>
    <t>88882.426664/2019-01</t>
  </si>
  <si>
    <t>88887.483295/2020-00</t>
  </si>
  <si>
    <t>88887.483306/2020-00</t>
  </si>
  <si>
    <t>88882.426665/2019-01</t>
  </si>
  <si>
    <t>88887.488324/2020-00</t>
  </si>
  <si>
    <t>88882.426662/2019-01</t>
  </si>
  <si>
    <t>88882.426702/2019-01</t>
  </si>
  <si>
    <t>88882.426711/2019-01</t>
  </si>
  <si>
    <t>88882.426710/2019-01</t>
  </si>
  <si>
    <t>88882.426715/2019-01</t>
  </si>
  <si>
    <t>88887.466979/2019-00</t>
  </si>
  <si>
    <t>88882.426714/2019-01</t>
  </si>
  <si>
    <t>88882.426713/2019-01</t>
  </si>
  <si>
    <t>88887.464458/2019-00</t>
  </si>
  <si>
    <t>88882.426704/2019-01</t>
  </si>
  <si>
    <t>88887.464455/2019-00</t>
  </si>
  <si>
    <t>88887.485864/2020-00</t>
  </si>
  <si>
    <t>88887.485861/2020-00</t>
  </si>
  <si>
    <t>88887.486526/2020-00</t>
  </si>
  <si>
    <t>88882.426473/2019-01</t>
  </si>
  <si>
    <t>88887.464513/2019-00</t>
  </si>
  <si>
    <t>88882.426294/2019-01</t>
  </si>
  <si>
    <t>88882.426298/2019-01</t>
  </si>
  <si>
    <t>88882.426286/2019-01</t>
  </si>
  <si>
    <t>88887.464644/2019-00</t>
  </si>
  <si>
    <t>88887.464511/2019-00</t>
  </si>
  <si>
    <t>88887.466705/2019-00</t>
  </si>
  <si>
    <t>88882.426281/2019-01</t>
  </si>
  <si>
    <t>88887.483566/2020-00</t>
  </si>
  <si>
    <t>88887.475542/2020-00</t>
  </si>
  <si>
    <t>88882.426293/2019-01</t>
  </si>
  <si>
    <t>88882.426300/2019-01</t>
  </si>
  <si>
    <t>88887.483573/2020-00</t>
  </si>
  <si>
    <t>88882.426301/2019-01</t>
  </si>
  <si>
    <t>88887.464643/2019-00</t>
  </si>
  <si>
    <t>88882.426304/2019-01</t>
  </si>
  <si>
    <t>88882.426282/2019-01</t>
  </si>
  <si>
    <t>88887.475544/2020-00</t>
  </si>
  <si>
    <t>88887.475552/2020-00</t>
  </si>
  <si>
    <t>88887.475546/2020-00</t>
  </si>
  <si>
    <t>88882.426593/2019-01</t>
  </si>
  <si>
    <t>88887.483533/2020-00</t>
  </si>
  <si>
    <t>88882.426594/2019-01</t>
  </si>
  <si>
    <t>88887.464515/2019-00</t>
  </si>
  <si>
    <t>88887.475549/2020-00</t>
  </si>
  <si>
    <t>88882.426598/2019-01</t>
  </si>
  <si>
    <t>88887.475553/2020-00</t>
  </si>
  <si>
    <t>88882.426599/2019-01</t>
  </si>
  <si>
    <t>88887.466704/2019-00</t>
  </si>
  <si>
    <t>88882.426494/2019-01</t>
  </si>
  <si>
    <t>88882.426501/2019-01</t>
  </si>
  <si>
    <t>88887.466925/2019-00</t>
  </si>
  <si>
    <t>88887.464489/2019-00</t>
  </si>
  <si>
    <t>88882.426498/2019-01</t>
  </si>
  <si>
    <t>88882.426514/2019-01</t>
  </si>
  <si>
    <t>88882.426515/2019-01</t>
  </si>
  <si>
    <t>88887.466926/2019-00</t>
  </si>
  <si>
    <t>88882.426499/2019-01</t>
  </si>
  <si>
    <t>88882.426511/2019-01</t>
  </si>
  <si>
    <t>88882.426516/2019-01</t>
  </si>
  <si>
    <t>88882.426523/2019-01</t>
  </si>
  <si>
    <t>88882.426529/2019-01</t>
  </si>
  <si>
    <t>88882.426530/2019-01</t>
  </si>
  <si>
    <t>88882.426528/2019-01</t>
  </si>
  <si>
    <t>88887.464714/2019-00</t>
  </si>
  <si>
    <t>88882.426819/2019-01</t>
  </si>
  <si>
    <t>88882.426820/2019-01</t>
  </si>
  <si>
    <t>88882.426817/2019-01</t>
  </si>
  <si>
    <t>88882.426816/2019-01</t>
  </si>
  <si>
    <t>88887.462060/2019-00</t>
  </si>
  <si>
    <t>88887.487496/2020-00</t>
  </si>
  <si>
    <t>88882.426818/2019-01</t>
  </si>
  <si>
    <t>88887.487669/2020-00</t>
  </si>
  <si>
    <t>88882.426815/2019-01</t>
  </si>
  <si>
    <t>88887.487487/2020-00</t>
  </si>
  <si>
    <t>88887.462058/2019-00</t>
  </si>
  <si>
    <t>88882.426490/2019-01</t>
  </si>
  <si>
    <t>88882.426488/2019-01</t>
  </si>
  <si>
    <t>88882.426491/2019-01</t>
  </si>
  <si>
    <t>88882.426493/2019-01</t>
  </si>
  <si>
    <t>88882.426492/2019-01</t>
  </si>
  <si>
    <t>88882.426489/2019-01</t>
  </si>
  <si>
    <t>88887.487482/2020-00</t>
  </si>
  <si>
    <t>88882.426486/2019-01</t>
  </si>
  <si>
    <t>88887.462059/2019-00</t>
  </si>
  <si>
    <t>88882.426537/2019-01</t>
  </si>
  <si>
    <t>88887.487514/2020-00</t>
  </si>
  <si>
    <t>88882.426540/2019-01</t>
  </si>
  <si>
    <t>88882.426536/2019-01</t>
  </si>
  <si>
    <t>88887.465137/2019-00</t>
  </si>
  <si>
    <t>88882.426532/2019-01</t>
  </si>
  <si>
    <t>88882.426533/2019-01</t>
  </si>
  <si>
    <t>88882.426538/2019-01</t>
  </si>
  <si>
    <t>88882.426543/2019-01</t>
  </si>
  <si>
    <t>88887.462054/2019-00</t>
  </si>
  <si>
    <t>88882.426542/2019-01</t>
  </si>
  <si>
    <t>88882.426534/2019-01</t>
  </si>
  <si>
    <t>88882.426539/2019-01</t>
  </si>
  <si>
    <t>88882.426549/2019-01</t>
  </si>
  <si>
    <t>88887.482746/2020-00</t>
  </si>
  <si>
    <t>88887.482792/2020-00</t>
  </si>
  <si>
    <t>88882.426553/2019-01</t>
  </si>
  <si>
    <t>88887.487506/2020-00</t>
  </si>
  <si>
    <t>88887.482763/2020-00</t>
  </si>
  <si>
    <t>88882.426550/2019-01</t>
  </si>
  <si>
    <t>88882.426551/2019-01</t>
  </si>
  <si>
    <t>88882.426552/2019-01</t>
  </si>
  <si>
    <t>88887.482799/2020-00</t>
  </si>
  <si>
    <t>88887.482782/2020-00</t>
  </si>
  <si>
    <t>88882.427092/2019-01</t>
  </si>
  <si>
    <t>88887.488466/2020-00</t>
  </si>
  <si>
    <t>88882.427090/2019-01</t>
  </si>
  <si>
    <t>88887.474078/2020-00</t>
  </si>
  <si>
    <t>88882.427093/2019-01</t>
  </si>
  <si>
    <t>88882.427091/2019-01</t>
  </si>
  <si>
    <t>88887.474081/2020-00</t>
  </si>
  <si>
    <t>88882.426831/2019-01</t>
  </si>
  <si>
    <t>88887.492777/2020-00</t>
  </si>
  <si>
    <t>88887.492778/2020-00</t>
  </si>
  <si>
    <t>88882.426833/2019-01</t>
  </si>
  <si>
    <t>88882.426832/2019-01</t>
  </si>
  <si>
    <t>88882.426830/2019-01</t>
  </si>
  <si>
    <t>88887.475876/2020-00</t>
  </si>
  <si>
    <t>88887.486251/2020-00</t>
  </si>
  <si>
    <t>88887.486444/2020-00</t>
  </si>
  <si>
    <t>88887.489510/2020-00</t>
  </si>
  <si>
    <t>88887.489506/2020-00</t>
  </si>
  <si>
    <t>88882.426477/2019-01</t>
  </si>
  <si>
    <t>88887.486436/2020-00</t>
  </si>
  <si>
    <t>88887.486258/2020-00</t>
  </si>
  <si>
    <t>88887.486427/2020-00</t>
  </si>
  <si>
    <t>88887.486412/2020-00</t>
  </si>
  <si>
    <t>88887.475565/2020-00</t>
  </si>
  <si>
    <t>88882.427037/2019-01</t>
  </si>
  <si>
    <t>88882.427013/2019-01</t>
  </si>
  <si>
    <t>88882.427024/2019-01</t>
  </si>
  <si>
    <t>88882.427038/2019-01</t>
  </si>
  <si>
    <t>88882.427017/2019-01</t>
  </si>
  <si>
    <t>88882.427021/2019-01</t>
  </si>
  <si>
    <t>88887.466711/2019-00</t>
  </si>
  <si>
    <t>88882.427028/2019-01</t>
  </si>
  <si>
    <t>88882.427039/2019-01</t>
  </si>
  <si>
    <t>88882.427036/2019-01</t>
  </si>
  <si>
    <t>88882.427018/2019-01</t>
  </si>
  <si>
    <t>88882.427029/2019-01</t>
  </si>
  <si>
    <t>88882.427019/2019-01</t>
  </si>
  <si>
    <t>88882.427016/2019-01</t>
  </si>
  <si>
    <t>88882.427030/2019-01</t>
  </si>
  <si>
    <t>88882.427041/2019-01</t>
  </si>
  <si>
    <t>88887.473249/2020-00</t>
  </si>
  <si>
    <t>88882.427020/2019-01</t>
  </si>
  <si>
    <t>88882.426992/2019-01</t>
  </si>
  <si>
    <t>88882.426987/2019-01</t>
  </si>
  <si>
    <t>88887.466712/2019-00</t>
  </si>
  <si>
    <t>88882.426988/2019-01</t>
  </si>
  <si>
    <t>88887.465139/2019-00</t>
  </si>
  <si>
    <t>88887.483759/2020-00</t>
  </si>
  <si>
    <t>88882.427004/2019-01</t>
  </si>
  <si>
    <t>88887.484292/2020-00</t>
  </si>
  <si>
    <t>88887.484303/2020-00</t>
  </si>
  <si>
    <t>88882.427005/2019-01</t>
  </si>
  <si>
    <t>88882.426999/2019-01</t>
  </si>
  <si>
    <t>88882.426997/2019-01</t>
  </si>
  <si>
    <t>88887.484286/2020-00</t>
  </si>
  <si>
    <t>88882.427002/2019-01</t>
  </si>
  <si>
    <t>88887.484273/2020-00</t>
  </si>
  <si>
    <t>88882.427001/2019-01</t>
  </si>
  <si>
    <t>88882.427000/2019-01</t>
  </si>
  <si>
    <t>88887.482839/2020-00</t>
  </si>
  <si>
    <t>88887.482865/2020-00</t>
  </si>
  <si>
    <t>88887.482845/2020-00</t>
  </si>
  <si>
    <t>88887.482852/2020-00</t>
  </si>
  <si>
    <t>88887.482874/2020-00</t>
  </si>
  <si>
    <t>88887.482870/2020-00</t>
  </si>
  <si>
    <t>88887.482831/2020-00</t>
  </si>
  <si>
    <t>88887.482860/2020-00</t>
  </si>
  <si>
    <t>88887.482821/2020-00</t>
  </si>
  <si>
    <t>88887.483361/2020-00</t>
  </si>
  <si>
    <t>88887.483364/2020-00</t>
  </si>
  <si>
    <t>88882.427072/2019-01</t>
  </si>
  <si>
    <t>88882.427070/2019-01</t>
  </si>
  <si>
    <t>88887.473892/2020-00</t>
  </si>
  <si>
    <t>88887.483371/2020-00</t>
  </si>
  <si>
    <t>88882.427071/2019-01</t>
  </si>
  <si>
    <t>88882.427069/2019-01</t>
  </si>
  <si>
    <t>88887.483374/2020-00</t>
  </si>
  <si>
    <t>88887.483380/2020-00</t>
  </si>
  <si>
    <t>88887.473359/2020-00</t>
  </si>
  <si>
    <t>88882.426439/2019-01</t>
  </si>
  <si>
    <t>88882.427053/2019-01</t>
  </si>
  <si>
    <t>88887.483341/2020-00</t>
  </si>
  <si>
    <t>88887.464649/2019-00</t>
  </si>
  <si>
    <t>88887.483330/2020-00</t>
  </si>
  <si>
    <t>88887.483318/2020-00</t>
  </si>
  <si>
    <t>88887.484991/2020-00</t>
  </si>
  <si>
    <t>88887.483337/2020-00</t>
  </si>
  <si>
    <t>88887.483323/2020-00</t>
  </si>
  <si>
    <t>88887.483334/2020-00</t>
  </si>
  <si>
    <t>88887.483346/2020-00</t>
  </si>
  <si>
    <t>ALINE MASSAKO MURAKAMI TIBA</t>
  </si>
  <si>
    <t>CATIA RIBEIRO MOREIRA</t>
  </si>
  <si>
    <t>88887.498109/2020-00</t>
  </si>
  <si>
    <t>88887.498110/2020-00</t>
  </si>
  <si>
    <t>88887.498111/2020-00</t>
  </si>
  <si>
    <t>88887.498102/2020-00</t>
  </si>
  <si>
    <t>88887.498105/2020-00</t>
  </si>
  <si>
    <t>88887.498106/2020-00</t>
  </si>
  <si>
    <t>88887.500788/2020-00</t>
  </si>
  <si>
    <t>88887.500791/2020-00</t>
  </si>
  <si>
    <t>88887.500805/2020-00</t>
  </si>
  <si>
    <t>88887.500808/2020-00</t>
  </si>
  <si>
    <t>88887.500812/2020-00</t>
  </si>
  <si>
    <t>88887.500815/2020-00</t>
  </si>
  <si>
    <t>88887.497199/2020-00</t>
  </si>
  <si>
    <t>88887.501206/2020-00</t>
  </si>
  <si>
    <t>88887.499837/2020-00</t>
  </si>
  <si>
    <t>88887.499642/2020-00</t>
  </si>
  <si>
    <t>88887.499833/2020-00</t>
  </si>
  <si>
    <t>88887.499203/2020-00</t>
  </si>
  <si>
    <t>88887.499204/2020-00</t>
  </si>
  <si>
    <t>88887.499206/2020-00</t>
  </si>
  <si>
    <t>88887.499208/2020-00</t>
  </si>
  <si>
    <t>88887.499205/2020-00</t>
  </si>
  <si>
    <t>88887.499207/2020-00</t>
  </si>
  <si>
    <t>88887.499214/2020-00</t>
  </si>
  <si>
    <t>88887.499216/2020-00</t>
  </si>
  <si>
    <t>88887.499218/2020-00</t>
  </si>
  <si>
    <t>88887.499212/2020-00</t>
  </si>
  <si>
    <t>88887.499223/2020-00</t>
  </si>
  <si>
    <t>88887.499210/2020-00</t>
  </si>
  <si>
    <t>88887.499219/2020-00</t>
  </si>
  <si>
    <t>88887.499221/2020-00</t>
  </si>
  <si>
    <t>88887.502201/2020-00</t>
  </si>
  <si>
    <t>88887.497734/2020-00</t>
  </si>
  <si>
    <t>88887.497730/2020-00</t>
  </si>
  <si>
    <t>88887.497737/2020-00</t>
  </si>
  <si>
    <t>88887.498149/2020-00</t>
  </si>
  <si>
    <t>88887.498152/2020-00</t>
  </si>
  <si>
    <t>88887.498154/2020-00</t>
  </si>
  <si>
    <t>88887.498145/2020-00</t>
  </si>
  <si>
    <t>88887.496983/2020-00</t>
  </si>
  <si>
    <t>88887.496987/2020-00</t>
  </si>
  <si>
    <t>88887.496989/2020-00</t>
  </si>
  <si>
    <t>88887.496990/2020-00</t>
  </si>
  <si>
    <t>88887.498519/2020-00</t>
  </si>
  <si>
    <t>88887.498164/2020-00</t>
  </si>
  <si>
    <t>88887.498169/2020-00</t>
  </si>
  <si>
    <t>88887.502145/2020-00</t>
  </si>
  <si>
    <t>88887.498791/2020-00</t>
  </si>
  <si>
    <t>88887.500920/2020-00</t>
  </si>
  <si>
    <t>88887.500907/2020-00</t>
  </si>
  <si>
    <t>88887.497397/2020-00</t>
  </si>
  <si>
    <t>88887.498157/2020-00</t>
  </si>
  <si>
    <t>88887.498159/2020-00</t>
  </si>
  <si>
    <t>88887.496995/2020-00</t>
  </si>
  <si>
    <t>88887.502866/2020-00</t>
  </si>
  <si>
    <t>88887.502318/2020-00</t>
  </si>
  <si>
    <t>88887.502323/2020-00</t>
  </si>
  <si>
    <t>88887.502327/2020-00</t>
  </si>
  <si>
    <t>88887.502862/2020-00</t>
  </si>
  <si>
    <t>88887.502329/2020-00</t>
  </si>
  <si>
    <t>88887.502343/2020-00</t>
  </si>
  <si>
    <t>88887.502345/2020-00</t>
  </si>
  <si>
    <t>88887.502347/2020-00</t>
  </si>
  <si>
    <t>88887.502349/2020-00</t>
  </si>
  <si>
    <t>88887.496979/2020-00</t>
  </si>
  <si>
    <t>88887.496981/2020-00</t>
  </si>
  <si>
    <t>88887.502440/2020-00</t>
  </si>
  <si>
    <t>88887.496976/2020-00</t>
  </si>
  <si>
    <t>88887.498704/2020-00</t>
  </si>
  <si>
    <t>88887.498400/2020-00</t>
  </si>
  <si>
    <t>88887.497753/2020-00</t>
  </si>
  <si>
    <t>88887.500899/2020-00</t>
  </si>
  <si>
    <t>88887.497759/2020-00</t>
  </si>
  <si>
    <t>88887.497762/2020-00</t>
  </si>
  <si>
    <t>88887.497764/2020-00</t>
  </si>
  <si>
    <t>88887.497771/2020-00</t>
  </si>
  <si>
    <t>88887.499844/2020-00</t>
  </si>
  <si>
    <t>88887.496968/2020-00</t>
  </si>
  <si>
    <t>88887.495802/2020-00</t>
  </si>
  <si>
    <t>88887.495803/2020-00</t>
  </si>
  <si>
    <t>88887.495799/2020-00</t>
  </si>
  <si>
    <t>88887.495792/2020-00</t>
  </si>
  <si>
    <t>88887.495790/2020-00</t>
  </si>
  <si>
    <t>88887.495797/2020-00</t>
  </si>
  <si>
    <t>88887.500777/2020-00</t>
  </si>
  <si>
    <t>88887.500770/2020-00</t>
  </si>
  <si>
    <t>88887.496963/2020-00</t>
  </si>
  <si>
    <t>88887.496957/2020-00</t>
  </si>
  <si>
    <t>88887.496960/2020-00</t>
  </si>
  <si>
    <t>88887.496962/2020-00</t>
  </si>
  <si>
    <t>88887.497011/2020-00</t>
  </si>
  <si>
    <t>88887.497017/2020-00</t>
  </si>
  <si>
    <t>88887.497019/2020-00</t>
  </si>
  <si>
    <t>88887.497014/2020-00</t>
  </si>
  <si>
    <t>88882.426388/2019-01</t>
  </si>
  <si>
    <t>88882.426386/2019-01</t>
  </si>
  <si>
    <t>88882.426756/2019-01</t>
  </si>
  <si>
    <t>88882.426795/2019-01</t>
  </si>
  <si>
    <t>88882.426855/2019-01</t>
  </si>
  <si>
    <t>88882.427025/2019-01</t>
  </si>
  <si>
    <t>88882.426613/2019-01</t>
  </si>
  <si>
    <t>88882.426609/2019-01</t>
  </si>
  <si>
    <t>88882.426865/2019-01</t>
  </si>
  <si>
    <t>88882.426907/2019-01</t>
  </si>
  <si>
    <t>88882.426531/2019-01</t>
  </si>
  <si>
    <t>88882.426740/2019-01</t>
  </si>
  <si>
    <t>88882.441234/2019-01</t>
  </si>
  <si>
    <t>88882.441233/2019-01</t>
  </si>
  <si>
    <t>88882.426700/2019-01</t>
  </si>
  <si>
    <t>88882.426699/2019-01</t>
  </si>
  <si>
    <t>88882.426408/2019-01</t>
  </si>
  <si>
    <t>88882.426945/2019-01</t>
  </si>
  <si>
    <t>88882.426396/2019-01</t>
  </si>
  <si>
    <t>88882.426405/2019-01</t>
  </si>
  <si>
    <t>88882.426397/2019-01</t>
  </si>
  <si>
    <t>88882.426398/2019-01</t>
  </si>
  <si>
    <t>88882.426420/2019-01</t>
  </si>
  <si>
    <t>88882.426399/2019-01</t>
  </si>
  <si>
    <t>88882.426406/2019-01</t>
  </si>
  <si>
    <t>88882.426409/2019-01</t>
  </si>
  <si>
    <t>88882.426400/2019-01</t>
  </si>
  <si>
    <t>88882.426419/2019-01</t>
  </si>
  <si>
    <t>88882.426376/2019-01</t>
  </si>
  <si>
    <t>88882.426377/2019-01</t>
  </si>
  <si>
    <t>88882.426378/2019-01</t>
  </si>
  <si>
    <t>88882.426379/2019-01</t>
  </si>
  <si>
    <t>88882.426380/2019-01</t>
  </si>
  <si>
    <t>88882.426381/2019-01</t>
  </si>
  <si>
    <t>88882.426382/2019-01</t>
  </si>
  <si>
    <t>88882.426757/2019-01</t>
  </si>
  <si>
    <t>88882.426762/2019-01</t>
  </si>
  <si>
    <t>88882.426753/2019-01</t>
  </si>
  <si>
    <t>88882.426763/2019-01</t>
  </si>
  <si>
    <t>88882.426774/2019-01</t>
  </si>
  <si>
    <t>88882.426758/2019-01</t>
  </si>
  <si>
    <t>88882.426761/2019-01</t>
  </si>
  <si>
    <t>88882.426759/2019-01</t>
  </si>
  <si>
    <t>88882.441242/2019-01</t>
  </si>
  <si>
    <t>88882.441205/2019-01</t>
  </si>
  <si>
    <t>88882.441202/2019-01</t>
  </si>
  <si>
    <t>88882.441203/2019-01</t>
  </si>
  <si>
    <t>88882.441204/2019-01</t>
  </si>
  <si>
    <t>88882.426799/2019-01</t>
  </si>
  <si>
    <t>88882.426811/2019-01</t>
  </si>
  <si>
    <t>88882.426564/2019-01</t>
  </si>
  <si>
    <t>88882.426575/2019-01</t>
  </si>
  <si>
    <t>88882.426574/2019-01</t>
  </si>
  <si>
    <t>88882.426565/2019-01</t>
  </si>
  <si>
    <t>88882.426577/2019-01</t>
  </si>
  <si>
    <t>88882.426573/2019-01</t>
  </si>
  <si>
    <t>88882.426576/2019-01</t>
  </si>
  <si>
    <t>88882.426666/2019-01</t>
  </si>
  <si>
    <t>88882.426673/2019-01</t>
  </si>
  <si>
    <t>88882.426671/2019-01</t>
  </si>
  <si>
    <t>88882.426675/2019-01</t>
  </si>
  <si>
    <t>88882.426674/2019-01</t>
  </si>
  <si>
    <t>88882.426672/2019-01</t>
  </si>
  <si>
    <t>88882.426631/2019-01</t>
  </si>
  <si>
    <t>88882.426632/2019-01</t>
  </si>
  <si>
    <t>88882.426633/2019-01</t>
  </si>
  <si>
    <t>88882.426634/2019-01</t>
  </si>
  <si>
    <t>88882.426635/2019-01</t>
  </si>
  <si>
    <t>88882.426636/2019-01</t>
  </si>
  <si>
    <t>88882.426863/2019-01</t>
  </si>
  <si>
    <t>88882.426872/2019-01</t>
  </si>
  <si>
    <t>88882.426858/2019-01</t>
  </si>
  <si>
    <t>88882.426743/2019-01</t>
  </si>
  <si>
    <t>88882.426742/2019-01</t>
  </si>
  <si>
    <t>88882.426741/2019-01</t>
  </si>
  <si>
    <t>88882.426744/2019-01</t>
  </si>
  <si>
    <t>88882.441214/2019-01</t>
  </si>
  <si>
    <t>88882.441215/2019-01</t>
  </si>
  <si>
    <t>88882.441216/2019-01</t>
  </si>
  <si>
    <t>88882.441217/2019-01</t>
  </si>
  <si>
    <t>88882.441218/2019-01</t>
  </si>
  <si>
    <t>88882.441219/2019-01</t>
  </si>
  <si>
    <t>88882.441220/2019-01</t>
  </si>
  <si>
    <t>88882.441221/2019-01</t>
  </si>
  <si>
    <t>88882.441223/2019-01</t>
  </si>
  <si>
    <t>88882.441222/2019-01</t>
  </si>
  <si>
    <t>88882.426584/2019-01</t>
  </si>
  <si>
    <t>88882.426321/2019-01</t>
  </si>
  <si>
    <t>88882.426319/2019-01</t>
  </si>
  <si>
    <t>88882.441229/2019-01</t>
  </si>
  <si>
    <t>88882.441231/2019-01</t>
  </si>
  <si>
    <t>88882.441232/2019-01</t>
  </si>
  <si>
    <t>88882.441227/2019-01</t>
  </si>
  <si>
    <t>88882.441228/2019-01</t>
  </si>
  <si>
    <t>88882.441230/2019-01</t>
  </si>
  <si>
    <t>88882.441207/2019-01</t>
  </si>
  <si>
    <t>88882.441211/2019-01</t>
  </si>
  <si>
    <t>88882.441208/2019-01</t>
  </si>
  <si>
    <t>88882.441209/2019-01</t>
  </si>
  <si>
    <t>88882.441212/2019-01</t>
  </si>
  <si>
    <t>88882.441210/2019-01</t>
  </si>
  <si>
    <t>88882.426841/2019-01</t>
  </si>
  <si>
    <t>88882.426840/2019-01</t>
  </si>
  <si>
    <t>88882.426842/2019-01</t>
  </si>
  <si>
    <t>88882.426849/2019-01</t>
  </si>
  <si>
    <t>88882.426915/2019-01</t>
  </si>
  <si>
    <t>88882.426913/2019-01</t>
  </si>
  <si>
    <t>88882.426914/2019-01</t>
  </si>
  <si>
    <t>88882.426911/2019-01</t>
  </si>
  <si>
    <t>88882.426943/2019-01</t>
  </si>
  <si>
    <t>88882.426939/2019-01</t>
  </si>
  <si>
    <t>88882.426980/2019-01</t>
  </si>
  <si>
    <t>88882.426979/2019-01</t>
  </si>
  <si>
    <t>88882.426463/2019-01</t>
  </si>
  <si>
    <t>88882.427045/2019-01</t>
  </si>
  <si>
    <t>88882.427046/2019-01</t>
  </si>
  <si>
    <t>88882.441237/2019-01</t>
  </si>
  <si>
    <t>88882.426466/2019-01</t>
  </si>
  <si>
    <t>88882.441236/2019-01</t>
  </si>
  <si>
    <t>88882.441238/2019-01</t>
  </si>
  <si>
    <t>88882.441239/2019-01</t>
  </si>
  <si>
    <t>88882.441241/2019-01</t>
  </si>
  <si>
    <t>88882.441240/2019-01</t>
  </si>
  <si>
    <t>88882.426336/2019-01</t>
  </si>
  <si>
    <t>88882.426345/2019-01</t>
  </si>
  <si>
    <t>88882.426341/2019-01</t>
  </si>
  <si>
    <t>88882.426340/2019-01</t>
  </si>
  <si>
    <t>88882.426337/2019-01</t>
  </si>
  <si>
    <t>88882.426346/2019-01</t>
  </si>
  <si>
    <t>88882.426338/2019-01</t>
  </si>
  <si>
    <t>88882.426342/2019-01</t>
  </si>
  <si>
    <t>88882.426339/2019-01</t>
  </si>
  <si>
    <t>88882.426343/2019-01</t>
  </si>
  <si>
    <t>88882.426646/2019-01</t>
  </si>
  <si>
    <t>88882.426653/2019-01</t>
  </si>
  <si>
    <t>88882.426718/2019-01</t>
  </si>
  <si>
    <t>88882.426719/2019-01</t>
  </si>
  <si>
    <t>88882.426720/2019-01</t>
  </si>
  <si>
    <t>88882.426721/2019-01</t>
  </si>
  <si>
    <t>88882.426722/2019-01</t>
  </si>
  <si>
    <t>88882.426723/2019-01</t>
  </si>
  <si>
    <t>88882.426604/2019-01</t>
  </si>
  <si>
    <t>88882.426495/2019-01</t>
  </si>
  <si>
    <t>88882.426497/2019-01</t>
  </si>
  <si>
    <t>88882.426518/2019-01</t>
  </si>
  <si>
    <t>88882.426519/2019-01</t>
  </si>
  <si>
    <t>88882.426522/2019-01</t>
  </si>
  <si>
    <t>88882.426520/2019-01</t>
  </si>
  <si>
    <t>88882.426826/2019-01</t>
  </si>
  <si>
    <t>88882.426825/2019-01</t>
  </si>
  <si>
    <t>88882.426829/2019-01</t>
  </si>
  <si>
    <t>88882.426827/2019-01</t>
  </si>
  <si>
    <t>88882.427014/2019-01</t>
  </si>
  <si>
    <t>88882.426982/2019-01</t>
  </si>
  <si>
    <t>88882.426983/2019-01</t>
  </si>
  <si>
    <t>88882.426984/2019-01</t>
  </si>
  <si>
    <t>88882.426985/2019-01</t>
  </si>
  <si>
    <t>88882.426394/2019-01</t>
  </si>
  <si>
    <t>88882.426395/2019-01</t>
  </si>
  <si>
    <t>88882.426403/2019-01</t>
  </si>
  <si>
    <t>88882.426393/2019-01</t>
  </si>
  <si>
    <t>88882.426413/2019-01</t>
  </si>
  <si>
    <t>88882.426402/2019-01</t>
  </si>
  <si>
    <t>88882.426375/2019-01</t>
  </si>
  <si>
    <t>88882.426383/2019-01</t>
  </si>
  <si>
    <t>88882.426784/2019-01</t>
  </si>
  <si>
    <t>88882.426785/2019-01</t>
  </si>
  <si>
    <t>88882.426791/2019-01</t>
  </si>
  <si>
    <t>88882.426786/2019-01</t>
  </si>
  <si>
    <t>88882.426800/2019-01</t>
  </si>
  <si>
    <t>88882.426560/2019-01</t>
  </si>
  <si>
    <t>88882.426559/2019-01</t>
  </si>
  <si>
    <t>88882.426558/2019-01</t>
  </si>
  <si>
    <t>88882.426563/2019-01</t>
  </si>
  <si>
    <t>88882.426557/2019-01</t>
  </si>
  <si>
    <t>88882.426561/2019-01</t>
  </si>
  <si>
    <t>88882.426562/2019-01</t>
  </si>
  <si>
    <t>88882.426692/2019-01</t>
  </si>
  <si>
    <t>88882.426614/2019-01</t>
  </si>
  <si>
    <t>88882.426616/2019-01</t>
  </si>
  <si>
    <t>88882.426630/2019-01</t>
  </si>
  <si>
    <t>88882.426628/2019-01</t>
  </si>
  <si>
    <t>88882.426623/2019-01</t>
  </si>
  <si>
    <t>88882.426629/2019-01</t>
  </si>
  <si>
    <t>88882.426624/2019-01</t>
  </si>
  <si>
    <t>88882.426625/2019-01</t>
  </si>
  <si>
    <t>88882.426962/2019-01</t>
  </si>
  <si>
    <t>88882.426432/2019-01</t>
  </si>
  <si>
    <t>88882.426434/2019-01</t>
  </si>
  <si>
    <t>88882.426436/2019-01</t>
  </si>
  <si>
    <t>88882.426435/2019-01</t>
  </si>
  <si>
    <t>88882.426437/2019-01</t>
  </si>
  <si>
    <t>88882.426429/2019-01</t>
  </si>
  <si>
    <t>88882.426433/2019-01</t>
  </si>
  <si>
    <t>88882.426506/2019-01</t>
  </si>
  <si>
    <t>88882.426510/2019-01</t>
  </si>
  <si>
    <t>88882.426745/2019-01</t>
  </si>
  <si>
    <t>88882.426736/2019-01</t>
  </si>
  <si>
    <t>88882.426737/2019-01</t>
  </si>
  <si>
    <t>88882.426739/2019-01</t>
  </si>
  <si>
    <t>88882.426738/2019-01</t>
  </si>
  <si>
    <t>88882.426969/2019-01</t>
  </si>
  <si>
    <t>88882.426581/2019-01</t>
  </si>
  <si>
    <t>88882.426582/2019-01</t>
  </si>
  <si>
    <t>88882.426580/2019-01</t>
  </si>
  <si>
    <t>88882.426583/2019-01</t>
  </si>
  <si>
    <t>88882.427057/2019-01</t>
  </si>
  <si>
    <t>88882.427056/2019-01</t>
  </si>
  <si>
    <t>88882.427058/2019-01</t>
  </si>
  <si>
    <t>88882.427054/2019-01</t>
  </si>
  <si>
    <t>88882.426305/2019-01</t>
  </si>
  <si>
    <t>88882.426314/2019-01</t>
  </si>
  <si>
    <t>88882.426318/2019-01</t>
  </si>
  <si>
    <t>88882.426306/2019-01</t>
  </si>
  <si>
    <t>88882.426316/2019-01</t>
  </si>
  <si>
    <t>88882.426317/2019-01</t>
  </si>
  <si>
    <t>88882.426884/2019-01</t>
  </si>
  <si>
    <t>88882.426886/2019-01</t>
  </si>
  <si>
    <t>88882.426882/2019-01</t>
  </si>
  <si>
    <t>88882.426883/2019-01</t>
  </si>
  <si>
    <t>88882.426877/2019-01</t>
  </si>
  <si>
    <t>88882.426878/2019-01</t>
  </si>
  <si>
    <t>88882.426891/2019-01</t>
  </si>
  <si>
    <t>88882.426881/2019-01</t>
  </si>
  <si>
    <t>88882.426880/2019-01</t>
  </si>
  <si>
    <t>88882.426885/2019-01</t>
  </si>
  <si>
    <t>88882.426888/2019-01</t>
  </si>
  <si>
    <t>88882.426889/2019-01</t>
  </si>
  <si>
    <t>88882.426890/2019-01</t>
  </si>
  <si>
    <t>88882.426879/2019-01</t>
  </si>
  <si>
    <t>88882.427064/2019-01</t>
  </si>
  <si>
    <t>88882.426843/2019-01</t>
  </si>
  <si>
    <t>88882.426838/2019-01</t>
  </si>
  <si>
    <t>88882.426845/2019-01</t>
  </si>
  <si>
    <t>88882.426839/2019-01</t>
  </si>
  <si>
    <t>88882.426910/2019-01</t>
  </si>
  <si>
    <t>88882.426927/2019-01</t>
  </si>
  <si>
    <t>88882.426930/2019-01</t>
  </si>
  <si>
    <t>88882.426924/2019-01</t>
  </si>
  <si>
    <t>88882.426922/2019-01</t>
  </si>
  <si>
    <t>88882.426923/2019-01</t>
  </si>
  <si>
    <t>88882.426928/2019-01</t>
  </si>
  <si>
    <t>88882.426929/2019-01</t>
  </si>
  <si>
    <t>88882.426932/2019-01</t>
  </si>
  <si>
    <t>88882.426926/2019-01</t>
  </si>
  <si>
    <t>88882.426931/2019-01</t>
  </si>
  <si>
    <t>88882.426937/2019-01</t>
  </si>
  <si>
    <t>88882.426935/2019-01</t>
  </si>
  <si>
    <t>88882.426938/2019-01</t>
  </si>
  <si>
    <t>88882.426936/2019-01</t>
  </si>
  <si>
    <t>88882.426934/2019-01</t>
  </si>
  <si>
    <t>88882.426952/2019-01</t>
  </si>
  <si>
    <t>88882.426949/2019-01</t>
  </si>
  <si>
    <t>88882.426951/2019-01</t>
  </si>
  <si>
    <t>88882.426950/2019-01</t>
  </si>
  <si>
    <t>88882.426460/2019-01</t>
  </si>
  <si>
    <t>88882.426465/2019-01</t>
  </si>
  <si>
    <t>88882.426464/2019-01</t>
  </si>
  <si>
    <t>88882.427066/2019-01</t>
  </si>
  <si>
    <t>88882.427067/2019-01</t>
  </si>
  <si>
    <t>88882.427065/2019-01</t>
  </si>
  <si>
    <t>88882.426467/2019-01</t>
  </si>
  <si>
    <t>88882.426462/2019-01</t>
  </si>
  <si>
    <t>88882.427080/2019-01</t>
  </si>
  <si>
    <t>88882.426353/2019-01</t>
  </si>
  <si>
    <t>88882.426366/2019-01</t>
  </si>
  <si>
    <t>88882.426357/2019-01</t>
  </si>
  <si>
    <t>88882.426361/2019-01</t>
  </si>
  <si>
    <t>88882.426359/2019-01</t>
  </si>
  <si>
    <t>88882.426354/2019-01</t>
  </si>
  <si>
    <t>88882.426335/2019-01</t>
  </si>
  <si>
    <t>88882.426331/2019-01</t>
  </si>
  <si>
    <t>88882.426332/2019-01</t>
  </si>
  <si>
    <t>88882.426328/2019-01</t>
  </si>
  <si>
    <t>88882.426348/2019-01</t>
  </si>
  <si>
    <t>88882.426334/2019-01</t>
  </si>
  <si>
    <t>88882.426654/2019-01</t>
  </si>
  <si>
    <t>88882.426659/2019-01</t>
  </si>
  <si>
    <t>88882.426660/2019-01</t>
  </si>
  <si>
    <t>88882.426661/2019-01</t>
  </si>
  <si>
    <t>88882.426703/2019-01</t>
  </si>
  <si>
    <t>88882.426728/2019-01</t>
  </si>
  <si>
    <t>88882.426716/2019-01</t>
  </si>
  <si>
    <t>88882.426717/2019-01</t>
  </si>
  <si>
    <t>88882.426295/2019-01</t>
  </si>
  <si>
    <t>88887.483940/2020-00</t>
  </si>
  <si>
    <t>88882.426291/2019-01</t>
  </si>
  <si>
    <t>88882.426290/2019-01</t>
  </si>
  <si>
    <t>88882.426303/2019-01</t>
  </si>
  <si>
    <t>88882.426296/2019-01</t>
  </si>
  <si>
    <t>88882.426297/2019-01</t>
  </si>
  <si>
    <t>88882.426299/2019-01</t>
  </si>
  <si>
    <t>88882.426283/2019-01</t>
  </si>
  <si>
    <t>88882.426287/2019-01</t>
  </si>
  <si>
    <t>88882.426292/2019-01</t>
  </si>
  <si>
    <t>88882.426285/2019-01</t>
  </si>
  <si>
    <t>88882.426289/2019-01</t>
  </si>
  <si>
    <t>88882.426302/2019-01</t>
  </si>
  <si>
    <t>88882.426284/2019-01</t>
  </si>
  <si>
    <t>88882.426288/2019-01</t>
  </si>
  <si>
    <t>88882.426603/2019-01</t>
  </si>
  <si>
    <t>88882.426591/2019-01</t>
  </si>
  <si>
    <t>88882.426592/2019-01</t>
  </si>
  <si>
    <t>88882.426605/2019-01</t>
  </si>
  <si>
    <t>88882.426602/2019-01</t>
  </si>
  <si>
    <t>88882.426595/2019-01</t>
  </si>
  <si>
    <t>88882.426600/2019-01</t>
  </si>
  <si>
    <t>88882.426601/2019-01</t>
  </si>
  <si>
    <t>88882.426606/2019-01</t>
  </si>
  <si>
    <t>88882.426597/2019-01</t>
  </si>
  <si>
    <t>88882.426596/2019-01</t>
  </si>
  <si>
    <t>88882.426496/2019-01</t>
  </si>
  <si>
    <t>88882.426521/2019-01</t>
  </si>
  <si>
    <t>88882.426821/2019-01</t>
  </si>
  <si>
    <t>88882.426814/2019-01</t>
  </si>
  <si>
    <t>88882.426485/2019-01</t>
  </si>
  <si>
    <t>88882.426487/2019-01</t>
  </si>
  <si>
    <t>88882.426535/2019-01</t>
  </si>
  <si>
    <t>88882.426545/2019-01</t>
  </si>
  <si>
    <t>88882.426544/2019-01</t>
  </si>
  <si>
    <t>88882.426546/2019-01</t>
  </si>
  <si>
    <t>88882.426547/2019-01</t>
  </si>
  <si>
    <t>88882.426548/2019-01</t>
  </si>
  <si>
    <t>88882.426828/2019-01</t>
  </si>
  <si>
    <t>88882.426823/2019-01</t>
  </si>
  <si>
    <t>88882.426822/2019-01</t>
  </si>
  <si>
    <t>88882.426824/2019-01</t>
  </si>
  <si>
    <t>88882.426959/2019-01</t>
  </si>
  <si>
    <t>88882.426956/2019-01</t>
  </si>
  <si>
    <t>88882.426955/2019-01</t>
  </si>
  <si>
    <t>88882.426954/2019-01</t>
  </si>
  <si>
    <t>88882.426953/2019-01</t>
  </si>
  <si>
    <t>88882.426478/2019-01</t>
  </si>
  <si>
    <t>88882.426957/2019-01</t>
  </si>
  <si>
    <t>88887.473787/2020-00</t>
  </si>
  <si>
    <t>88882.426958/2019-01</t>
  </si>
  <si>
    <t>88882.427040/2019-01</t>
  </si>
  <si>
    <t>88882.426991/2019-01</t>
  </si>
  <si>
    <t>88887.472465/2019-00</t>
  </si>
  <si>
    <t>88882.426981/2019-01</t>
  </si>
  <si>
    <t>88882.426993/2019-01</t>
  </si>
  <si>
    <t>88882.426989/2019-01</t>
  </si>
  <si>
    <t>88882.426998/2019-01</t>
  </si>
  <si>
    <t>88882.426996/2019-01</t>
  </si>
  <si>
    <t>88882.427003/2019-01</t>
  </si>
  <si>
    <t>88882.427007/2019-01</t>
  </si>
  <si>
    <t>88882.427010/2019-01</t>
  </si>
  <si>
    <t>88882.427006/2019-01</t>
  </si>
  <si>
    <t>88882.427011/2019-01</t>
  </si>
  <si>
    <t>88882.427012/2019-01</t>
  </si>
  <si>
    <t>88882.426470/2019-01</t>
  </si>
  <si>
    <t>88882.426472/2019-01</t>
  </si>
  <si>
    <t>88882.427008/2019-01</t>
  </si>
  <si>
    <t>88882.427009/2019-01</t>
  </si>
  <si>
    <t>88882.426438/2019-01</t>
  </si>
  <si>
    <t>88882.427073/2019-01</t>
  </si>
  <si>
    <t>88887.473893/2020-00</t>
  </si>
  <si>
    <t>88882.427068/2019-01</t>
  </si>
  <si>
    <t>88887.473897/2020-00</t>
  </si>
  <si>
    <t>88887.464648/2019-00</t>
  </si>
  <si>
    <t>88882.427051/2019-01</t>
  </si>
  <si>
    <t>88882.427049/2019-01</t>
  </si>
  <si>
    <t>88887.475568/2020-00</t>
  </si>
  <si>
    <t>88882.427047/2019-01</t>
  </si>
  <si>
    <t>88882.426476/2019-01</t>
  </si>
  <si>
    <t>88882.427048/2019-01</t>
  </si>
  <si>
    <t>88882.427052/2019-01</t>
  </si>
  <si>
    <t>88882.427050/2019-01</t>
  </si>
  <si>
    <t>FABIO ROCHA RIGOLIN</t>
  </si>
  <si>
    <t>FRANCIANE APARECIDA MARCHIORI</t>
  </si>
  <si>
    <t>JOANDSON FERNANDES CAMPOS</t>
  </si>
  <si>
    <t>ISABELA DE PAULA LEIRAO</t>
  </si>
  <si>
    <t>PAULO ROGERIO HAYASHI FILHO</t>
  </si>
  <si>
    <t>88887.505777/2020-00</t>
  </si>
  <si>
    <t>88887.505778/2020-00</t>
  </si>
  <si>
    <t>88887.505779/2020-00</t>
  </si>
  <si>
    <t>88887.504283/2020-00</t>
  </si>
  <si>
    <t>88887.506274/2020-00</t>
  </si>
  <si>
    <t>88887.505975/2020-00</t>
  </si>
  <si>
    <t>88887.505705/2020-00</t>
  </si>
  <si>
    <t>88887.505977/2020-00</t>
  </si>
  <si>
    <t>LAYANA GISELLY SILVA FERREIRA</t>
  </si>
  <si>
    <t>JOSILENE DE JESUS MENK</t>
  </si>
  <si>
    <t>BRUNO DOS SANTOS FRANCISCO</t>
  </si>
  <si>
    <t>88887.508887/2020-00</t>
  </si>
  <si>
    <t>88887.508031/2020-00</t>
  </si>
  <si>
    <t>88887.507805/2020-00</t>
  </si>
  <si>
    <t>88887.508260/2020-00</t>
  </si>
  <si>
    <t>88887.508261/2020-00</t>
  </si>
  <si>
    <t>88887.508262/2020-00</t>
  </si>
  <si>
    <t>88887.508263/2020-00</t>
  </si>
  <si>
    <t>Elis Laura Pinto Rieger Hippler</t>
  </si>
  <si>
    <t>BEATRIZ BAGATINI</t>
  </si>
  <si>
    <t>THAYNA CARVALHO DE ALMEIDA</t>
  </si>
  <si>
    <t>BRAULIO SALUMAO DE OLIVEIRA</t>
  </si>
  <si>
    <t>FLAVIO JOSE ANTIQUEIRA</t>
  </si>
  <si>
    <t>LEONARDO FERNANDES GOMES</t>
  </si>
  <si>
    <t>TALES FERREIRA</t>
  </si>
  <si>
    <t>TIAGO DOS SANTOS JUNIOR</t>
  </si>
  <si>
    <t>ADRIANA SILVA</t>
  </si>
  <si>
    <t>ALAN ROBER TASCHIN</t>
  </si>
  <si>
    <t>ANA CAROLINA VIEIRA</t>
  </si>
  <si>
    <t>CAROLINE LOPES PEREZ</t>
  </si>
  <si>
    <t>DOMINGOS SERGIO ARAUJO SILVA</t>
  </si>
  <si>
    <t>ERIC TAKASHI KATAYAMA</t>
  </si>
  <si>
    <t>KAREN NIEGE FRANKE</t>
  </si>
  <si>
    <t>RICARDO JOSE PASSINI</t>
  </si>
  <si>
    <t>CAMILA ARAUJO SANTOS SANTANA</t>
  </si>
  <si>
    <t>ISABELA BIANCHINI MAROLDE</t>
  </si>
  <si>
    <t>TAMIRIS DE CASSIA OLIVA LANGELLI</t>
  </si>
  <si>
    <t>88887.368367/2019-00</t>
  </si>
  <si>
    <t>88887.472533/2019-00</t>
  </si>
  <si>
    <t>88882.332704/2019-01</t>
  </si>
  <si>
    <t>88882.332725/2019-01</t>
  </si>
  <si>
    <t>88882.332710/2019-01</t>
  </si>
  <si>
    <t>88882.332712/2019-01</t>
  </si>
  <si>
    <t>88882.332705/2019-01</t>
  </si>
  <si>
    <t>88882.332801/2019-01</t>
  </si>
  <si>
    <t>88882.332812/2019-01</t>
  </si>
  <si>
    <t>88882.332810/2019-01</t>
  </si>
  <si>
    <t>88882.332814/2019-01</t>
  </si>
  <si>
    <t>88882.332807/2019-01</t>
  </si>
  <si>
    <t>88882.332816/2019-01</t>
  </si>
  <si>
    <t>88882.332809/2019-01</t>
  </si>
  <si>
    <t>88882.332815/2019-01</t>
  </si>
  <si>
    <t>88887.475486/2020-00</t>
  </si>
  <si>
    <t>88887.464457/2019-00</t>
  </si>
  <si>
    <t>88887.336167/2019-00</t>
  </si>
  <si>
    <t>ALEX DA SILVA SOUSA</t>
  </si>
  <si>
    <t>ANA CAROLINA MESSIAS</t>
  </si>
  <si>
    <t>CASSIANA SARAIVA QUINTAO</t>
  </si>
  <si>
    <t>DAIENE DE MORAIS</t>
  </si>
  <si>
    <t>FABIANA ROCHA MACHADO</t>
  </si>
  <si>
    <t>FILIPE CESAR DA HORA CARVALHO</t>
  </si>
  <si>
    <t>JESSICA ELENA VALLE</t>
  </si>
  <si>
    <t>KATIA GIUGIOLI CARRASCO</t>
  </si>
  <si>
    <t>LETICIA REGINA FAVA MENZORI</t>
  </si>
  <si>
    <t>LIVIA DE ANGELI SILVA PENHA</t>
  </si>
  <si>
    <t>MADELEINE REINERT MARCELINO</t>
  </si>
  <si>
    <t>MARCIA AKEMI FUJIE</t>
  </si>
  <si>
    <t>MARLON ALEXANDRE DE OLIVEIRA</t>
  </si>
  <si>
    <t>RAFAEL PAULINO JULIANI</t>
  </si>
  <si>
    <t>RAMON MARIN</t>
  </si>
  <si>
    <t>ARIANE RICO GOMES</t>
  </si>
  <si>
    <t>ERINETE DA SILVA LEITE</t>
  </si>
  <si>
    <t>GISELLE ALEJANDRA PINCHEIRA NAVARRO</t>
  </si>
  <si>
    <t>HARYADNY KAMYLLA MACEDO MUNIZ</t>
  </si>
  <si>
    <t>HELOISA RIBEIRO ZAPPAROLI</t>
  </si>
  <si>
    <t>ISABELLA MARINO BRASSOLATTI</t>
  </si>
  <si>
    <t>JAQUELINE KNUPP MEDEIROS</t>
  </si>
  <si>
    <t>LUCAS CODINA DE SOUZA</t>
  </si>
  <si>
    <t>MARINA AOKI BASAGLIA</t>
  </si>
  <si>
    <t>MICHELE CARNIETO TOZADORE</t>
  </si>
  <si>
    <t>RAFAEL FERNANDO DA SILVA</t>
  </si>
  <si>
    <t>RAFAEL HIDEKI HANAZUMI MAZZOCA</t>
  </si>
  <si>
    <t>ROSE MILENA DOS ANJOS LEAL</t>
  </si>
  <si>
    <t>BRUNA PADILHA DE OLIVEIRA</t>
  </si>
  <si>
    <t>CAMILA BENJAMIM VIEIRA</t>
  </si>
  <si>
    <t>CAMILA CAMARGO FERREIRA</t>
  </si>
  <si>
    <t>CLAUDIA MILENA QUIJANO MEJIA</t>
  </si>
  <si>
    <t>FERNANDA KAGAN MALLAK</t>
  </si>
  <si>
    <t>GIULIANNA BUENO DENARI</t>
  </si>
  <si>
    <t>HASANI ELIOTERIO DOS SANTOS</t>
  </si>
  <si>
    <t>ISABELA CRISTINA ALVES DE ARAUJO</t>
  </si>
  <si>
    <t>ISABELA VIANNA PINHO</t>
  </si>
  <si>
    <t>JESSICA PIRES CARDOSO</t>
  </si>
  <si>
    <t>MARCELO ROCHA DOS SANTOS</t>
  </si>
  <si>
    <t>MARCO ANTONIO GAVERIO</t>
  </si>
  <si>
    <t>RENAN VIDAL MINA</t>
  </si>
  <si>
    <t>TIAGO MAGALDI GRANATO SILVA</t>
  </si>
  <si>
    <t>AMISSAO SALECHA</t>
  </si>
  <si>
    <t>CAROLINA HUMMEL HARA</t>
  </si>
  <si>
    <t>CAROLINA NASCIMENTO DE MELO</t>
  </si>
  <si>
    <t>ENGEL RODRIGUES DE LIMA</t>
  </si>
  <si>
    <t>IBERE ARAUJO DA CONCEICAO</t>
  </si>
  <si>
    <t>JANAINA DOS SANTOS DE SOUZA</t>
  </si>
  <si>
    <t>JOAO PEDRO VOLANTE</t>
  </si>
  <si>
    <t>JONAS LARA MARTINS</t>
  </si>
  <si>
    <t>MARIANA MONTI PAOLIN</t>
  </si>
  <si>
    <t>NAYHARA ALMEIDA DE SOUSA</t>
  </si>
  <si>
    <t>PATRICIA AMORIM WEBER</t>
  </si>
  <si>
    <t>RAPHAEL DE ALMEIDA SILVA</t>
  </si>
  <si>
    <t>SIMON RODRIGO DA COSTA JARA</t>
  </si>
  <si>
    <t>ADRIANA FERNANDES BARROSO</t>
  </si>
  <si>
    <t>AMALIA REBOUCAS DE PAIVA E OLIVEIRA</t>
  </si>
  <si>
    <t>BABETTE DE ALMEIDA PRADO MENDOZA</t>
  </si>
  <si>
    <t>CRISTIANE DE AZEVEDO GUIMARAES</t>
  </si>
  <si>
    <t>ELAINE DE CARVALHO SILVA</t>
  </si>
  <si>
    <t>ERIKA RIMOLI MOTA DA SILVA</t>
  </si>
  <si>
    <t>FERNANDA SQUASSONI LAZZARINI</t>
  </si>
  <si>
    <t>GABRIELA ANICETO</t>
  </si>
  <si>
    <t>GRACILIANA GARCIA LEITE</t>
  </si>
  <si>
    <t>ISABELA DE OLIVEIRA TEIXEIRA</t>
  </si>
  <si>
    <t>LIZ AMARAL SARAIVA MORGADO</t>
  </si>
  <si>
    <t>MARIANA MORAES LOPES</t>
  </si>
  <si>
    <t>MAYARA ERBES RANZAN</t>
  </si>
  <si>
    <t>PATRICIA ROSSI ANDRION</t>
  </si>
  <si>
    <t>PRISCILA REGINA GONCALVES DE MELO GIAMLOURENCO</t>
  </si>
  <si>
    <t>ADRIANA MORALLES</t>
  </si>
  <si>
    <t>ALINE SORDI</t>
  </si>
  <si>
    <t>ANA BEATRIZ MOMESSO</t>
  </si>
  <si>
    <t>BEATRIZ SEGANTINI FRANCA</t>
  </si>
  <si>
    <t>BRUNA BIANCHI</t>
  </si>
  <si>
    <t>BRUNA POLIANA SILVA</t>
  </si>
  <si>
    <t>ELISA AZUCENA RODRIGUEZ PEREZ</t>
  </si>
  <si>
    <t>GABRIELA CABRAL CHIZZOLINI</t>
  </si>
  <si>
    <t>ISABELLA MOTA COLOMBO</t>
  </si>
  <si>
    <t>MILENA LUCANIA DE FREITAS</t>
  </si>
  <si>
    <t>MILENA MARIA PINTO</t>
  </si>
  <si>
    <t>PAULA CRISTINA STOPA</t>
  </si>
  <si>
    <t>THALITA JULIANA BONI DE MENDONCA</t>
  </si>
  <si>
    <t>ANDERSON THADEU NUNES</t>
  </si>
  <si>
    <t>BRUNO RIBEIRO LUCHESI</t>
  </si>
  <si>
    <t>CAIO VINICIUS LIMA NATARELLI</t>
  </si>
  <si>
    <t>DAVID DOMINGOS SOARES DA SILVA</t>
  </si>
  <si>
    <t>DIOGO PEDRINO BRAGA</t>
  </si>
  <si>
    <t>EWERTON DE OLIVEIRA TEOTONIO BEZERRA</t>
  </si>
  <si>
    <t>FELIPE OLIVEIRA CAMPOS BERNARDO</t>
  </si>
  <si>
    <t>GEOVANA LIRA SANTANA</t>
  </si>
  <si>
    <t>GUILHERME DOS SANTOS VACCHI</t>
  </si>
  <si>
    <t>GUSTAVO ADOLFO DUARTE URUENA</t>
  </si>
  <si>
    <t>ICARO GABRIEL RODRIGUES SANTOS</t>
  </si>
  <si>
    <t>ISABELA DAINEZI</t>
  </si>
  <si>
    <t>JESSICA DE AGUIAR</t>
  </si>
  <si>
    <t>KAIQUE AFONSO TOZZI</t>
  </si>
  <si>
    <t>KATHERINE JUDITH MARTINEZ OROZCO</t>
  </si>
  <si>
    <t>LEANDRO HENRIQUE PEREIRA</t>
  </si>
  <si>
    <t>LIVIA MARIA GARCIA GONCALVES</t>
  </si>
  <si>
    <t>MARCOS VINICIUS BATISTA NICOLINO</t>
  </si>
  <si>
    <t>MARINA MAGRO TOGASHI</t>
  </si>
  <si>
    <t>MATHEUS COLOVATI SACCARDO</t>
  </si>
  <si>
    <t>MURILLO ROMERO DA SILVA</t>
  </si>
  <si>
    <t>PEDRO HENRIQUE FERNANDES OLIVEIRA</t>
  </si>
  <si>
    <t>RAFAEL FORMENTON MACEDO DOS SANTOS</t>
  </si>
  <si>
    <t>RENATO BELLI STROZI</t>
  </si>
  <si>
    <t>SALVINO CEZAR MELLO DE MACEDO</t>
  </si>
  <si>
    <t>THIAGO DE ASSIS AUGUSTO</t>
  </si>
  <si>
    <t>WAGNER BATISTA SILVA</t>
  </si>
  <si>
    <t>ANA CAROLINA FIGUEIREDO PRADO</t>
  </si>
  <si>
    <t>ARQUIMINIO BOMFIM DA SILVA NETO</t>
  </si>
  <si>
    <t>AUDREY MARIE BEDOCH</t>
  </si>
  <si>
    <t>BARBARA SILVA SALES GUIMARAES</t>
  </si>
  <si>
    <t>BERTACIA MENDES DA SILVA</t>
  </si>
  <si>
    <t>BRENO PARENTE BEZERRA</t>
  </si>
  <si>
    <t>CLAUDIO BESERRA MARTINS JUNIOR</t>
  </si>
  <si>
    <t>FELIPE HENRIQUE MATHEUS</t>
  </si>
  <si>
    <t>GUILHERME GONCALVES BIAZIN</t>
  </si>
  <si>
    <t>JOAO DANIEL SENO FLORES</t>
  </si>
  <si>
    <t>LEONARDO POLLETTINI MARCOS</t>
  </si>
  <si>
    <t>LUCAS LEAL D AZEVEDO LEMOS</t>
  </si>
  <si>
    <t>MARIANA SALGADO LOPES</t>
  </si>
  <si>
    <t>MAURICIO LIMA SOUZA</t>
  </si>
  <si>
    <t>ALINE BARRIOS TRENCH</t>
  </si>
  <si>
    <t>AUGUSTO CESAR AZEVEDO SILVA</t>
  </si>
  <si>
    <t>BEATRIZ MARTINS FONTOURA</t>
  </si>
  <si>
    <t>CAIO VINICIUS CAETANO RIBEIRO DA SILVA</t>
  </si>
  <si>
    <t>CARLOS HENRIQUE MAGALHAES FERNANDES</t>
  </si>
  <si>
    <t>CRISTIAN HESSEL DE OLIVEIRA</t>
  </si>
  <si>
    <t>DANILO YANO DE ALBUQUERQUE</t>
  </si>
  <si>
    <t>DIANE DAMARIS DORST</t>
  </si>
  <si>
    <t>ELIDA BETANIA ARIZA PAEZ</t>
  </si>
  <si>
    <t>GIULIANA THALINA FRANCO</t>
  </si>
  <si>
    <t>HERICK MACEDO SANTOS</t>
  </si>
  <si>
    <t>HERIKA DANIELLE ALMEIDA VIDAL</t>
  </si>
  <si>
    <t>JOAO GABRIEL MORAES JUNQUEIRA</t>
  </si>
  <si>
    <t>JOAO OTAVIO DONIZETTE MALAFATTI</t>
  </si>
  <si>
    <t>JOCELY DE LUCENA DUTRA</t>
  </si>
  <si>
    <t>JONATAS SCHADECK CARVALHO</t>
  </si>
  <si>
    <t>JULIANA ARANTES DANTAS</t>
  </si>
  <si>
    <t>JULIANA GOMES RODRIGUES</t>
  </si>
  <si>
    <t>LAIS PEREIRA SILVA</t>
  </si>
  <si>
    <t>LARA KELLY RIBEIRO DA SILVA</t>
  </si>
  <si>
    <t>LEONARDO HENRIQUE DE MORAIS</t>
  </si>
  <si>
    <t>MARIA CLARA SANTANA AGUIAR</t>
  </si>
  <si>
    <t>MARLON AUGUSTO PROFETA DE ALMEIDA</t>
  </si>
  <si>
    <t>MILLENA PEREIRA FERREIRA</t>
  </si>
  <si>
    <t>PATRICIA FRANCATTO</t>
  </si>
  <si>
    <t>RAFAEL ROBERTO CARDOSO BASTOS</t>
  </si>
  <si>
    <t>RAFAELA GONCALVES MACHADO</t>
  </si>
  <si>
    <t>SARA NOVAK</t>
  </si>
  <si>
    <t>SEAN DOS SANTOS ARAUJO</t>
  </si>
  <si>
    <t>STHEFANE VALLE DE ALMEIDA</t>
  </si>
  <si>
    <t>TIAGO ALMEIDA MARTINS</t>
  </si>
  <si>
    <t>WILSON TIAGO DA FONSECA</t>
  </si>
  <si>
    <t>YOISEL BUENO BROTERSON</t>
  </si>
  <si>
    <t>ALISSON SILVA DE ARAUJO</t>
  </si>
  <si>
    <t>AMOS OLALEKAN AKINYEMI</t>
  </si>
  <si>
    <t>FERNANDA PILLA BARDELA</t>
  </si>
  <si>
    <t>GABRIELA RIZZO PITON</t>
  </si>
  <si>
    <t>GUILHERME HENRIQUE CRUVINEL</t>
  </si>
  <si>
    <t>JOSICLEIA OLIVEIRA COSTA</t>
  </si>
  <si>
    <t>JOYCE FABIULA RODRIGUES</t>
  </si>
  <si>
    <t>KAREN KENLDERI DE LIMA AUGUSTO</t>
  </si>
  <si>
    <t>KARINA DE SOUZA QUAGLIO</t>
  </si>
  <si>
    <t>LETICIA AKEMI ONOUE DE JESUS</t>
  </si>
  <si>
    <t>LUCAS VALENTIN BOSI LOSS PUGNAL</t>
  </si>
  <si>
    <t>MANUEL RICARDO FUENTES MARTINEZ</t>
  </si>
  <si>
    <t>MARCO ANTONIO TIBURCIO</t>
  </si>
  <si>
    <t>MARCOS AUGUSTO RIBEIRO DA SILVA</t>
  </si>
  <si>
    <t>MATEUS OLIVEIRA COSTA</t>
  </si>
  <si>
    <t>NATALI DA SILVA SCHIO</t>
  </si>
  <si>
    <t>NATALIA MARIANO CABRAL</t>
  </si>
  <si>
    <t>OLAMIDE TOSIN OLAOBA</t>
  </si>
  <si>
    <t>RITA DE KASSIA SILVA DO NASCIMENTO</t>
  </si>
  <si>
    <t>ROBERT DA SILVA PAIVA</t>
  </si>
  <si>
    <t>STEPHANY GEGENHEIMER TAGARRO VIANNA</t>
  </si>
  <si>
    <t>VICTORIA PATRICIA PENA ARROYO</t>
  </si>
  <si>
    <t>BRENDA CAMPOS GOMES</t>
  </si>
  <si>
    <t>CAMILA CRISTINA VIEIRA VELLOSO</t>
  </si>
  <si>
    <t>CAMILA RAQUEL DE LACERDA</t>
  </si>
  <si>
    <t>DANIELA PATRICIA FREIRE BONFIM</t>
  </si>
  <si>
    <t>FELIPE COELHO VIEIRA</t>
  </si>
  <si>
    <t>GABRIELA BRUNOSI MEDEIROS</t>
  </si>
  <si>
    <t>GUILHERME HENRIQUE ALVES PINTO</t>
  </si>
  <si>
    <t>JANAINA GUEDES EID</t>
  </si>
  <si>
    <t>JOAO PEDRO ALVES DE AZEVEDO BARROS</t>
  </si>
  <si>
    <t>JOSE RENATO GUIMARAES</t>
  </si>
  <si>
    <t>JOSIVAN DE SOUSA CUNHA</t>
  </si>
  <si>
    <t>JULIANA PASSAMANI SANDRI</t>
  </si>
  <si>
    <t>KAMILLA MALVERDI BARCELOS</t>
  </si>
  <si>
    <t>LUDIMILA ARAUJO LODI</t>
  </si>
  <si>
    <t>LUIZ DANIEL DA SILVA NETO</t>
  </si>
  <si>
    <t>MARIA CARLOTA VILLEGAS AGUILAR</t>
  </si>
  <si>
    <t>MARINA BARBOSA MALUF RIBEIRO</t>
  </si>
  <si>
    <t>MARINA DEL BIANCO SOUSA</t>
  </si>
  <si>
    <t>MATHEUS LOPES HARTH</t>
  </si>
  <si>
    <t>MAYARA VIEIRA SANTOS</t>
  </si>
  <si>
    <t>NUHU AYUBA</t>
  </si>
  <si>
    <t>PATRICIA TREVISANI JUCHEN</t>
  </si>
  <si>
    <t>PRISCILLA DE SOUZA ALMEIDA</t>
  </si>
  <si>
    <t>RAFAEL AKIRA AKISUE</t>
  </si>
  <si>
    <t>RAFAEL DE ARAUJO SILVA</t>
  </si>
  <si>
    <t>RAISSA GABRIELLE SILVA ARAUJO ANDRADE</t>
  </si>
  <si>
    <t>RICARDO TADASHI GODA</t>
  </si>
  <si>
    <t>THAIS PAULA NOGUEIRA LARA</t>
  </si>
  <si>
    <t>THIAGO DE MELO AUGUSTO</t>
  </si>
  <si>
    <t>THIAGO JOSE BARBOSA MESQUITA</t>
  </si>
  <si>
    <t>VANESSA CAMPOS GUEDES</t>
  </si>
  <si>
    <t>YASMIN OLIVEIRA CARVALHO</t>
  </si>
  <si>
    <t>GABRIEL PEREIRA ASSIS</t>
  </si>
  <si>
    <t>LARISSA PACHECO ANDRADE</t>
  </si>
  <si>
    <t>LORENNA MAGALHAES DRUMMOND</t>
  </si>
  <si>
    <t>VICTOR IWAO OLIVEIRA SUMIKAWA</t>
  </si>
  <si>
    <t>ADALBERTO FELIPE MARTINEZ</t>
  </si>
  <si>
    <t>ALYSSA CONTE DA SILVA</t>
  </si>
  <si>
    <t>BIANCA FERDIN CARNAVALE</t>
  </si>
  <si>
    <t>BRUNA CALAZANS LUZ</t>
  </si>
  <si>
    <t>CAMILA RESENDE GAMBARO LIMA</t>
  </si>
  <si>
    <t>CLAUDIO DONISETE DA SILVA</t>
  </si>
  <si>
    <t>DAYANE CAPRA DE OLIVEIRA</t>
  </si>
  <si>
    <t>ERIKA ZAVAGLIA KABBACH</t>
  </si>
  <si>
    <t>GABRIELA SOUZA DE VASCONCELOS</t>
  </si>
  <si>
    <t>GLAUKO ANDRE DE FIGUEIREDO DANTAS</t>
  </si>
  <si>
    <t>JEAN ALEX MATOS RIBEIRO</t>
  </si>
  <si>
    <t>JESSICA BIANCA AILY</t>
  </si>
  <si>
    <t>JORDANA BARBOSA DA SILVA</t>
  </si>
  <si>
    <t>JULIANA FALCAO PADILHA</t>
  </si>
  <si>
    <t>LARISSA RODRIGUES SOUTO</t>
  </si>
  <si>
    <t>LUANA APARECIDA VIEIRA GONZAGA</t>
  </si>
  <si>
    <t>LUIZA RIBEIRO MACHADO</t>
  </si>
  <si>
    <t>MALU DOS SANTOS SIQUEIRA</t>
  </si>
  <si>
    <t>MARIA CAROLINA DERENCIO OLIVEIRA</t>
  </si>
  <si>
    <t>MARINA MACHADO CID</t>
  </si>
  <si>
    <t>NATALIA BARBOSA TOSSINI</t>
  </si>
  <si>
    <t>NATALIA TIEMI DA SILVA SATO</t>
  </si>
  <si>
    <t>RAFAELA PERON CARDOSO</t>
  </si>
  <si>
    <t>RICARDO MARCOS LIBERATORI JUNIOR</t>
  </si>
  <si>
    <t>STEPHANIE NOGUEIRA LINARES</t>
  </si>
  <si>
    <t>THAIS MARINA PIRES DE CAMPOS BIAZON</t>
  </si>
  <si>
    <t>VIVIANE DE FREITAS CARDOSO</t>
  </si>
  <si>
    <t>ALESSANDRA DE CAMPOS GONCALVES</t>
  </si>
  <si>
    <t>AMANDA GARCIA DE GODOY</t>
  </si>
  <si>
    <t>BRUNA NAYARA VERDERIO</t>
  </si>
  <si>
    <t>ELIANE DE MORAIS MACHADO</t>
  </si>
  <si>
    <t>FERNANDA MANENTI BASSO</t>
  </si>
  <si>
    <t>GIULIA KEPPE PISANI</t>
  </si>
  <si>
    <t>ISABELLA PESSOTA SUDATI</t>
  </si>
  <si>
    <t>JULIA KORTSTEE FERREIRA</t>
  </si>
  <si>
    <t>LEONARDO GARBIN BUENO</t>
  </si>
  <si>
    <t>MARIANA QUIXABEIRA GUIMARAES ALMEIDA</t>
  </si>
  <si>
    <t>RAFAELLA MENDES ZAMBETTA</t>
  </si>
  <si>
    <t>RAISSA FERNANDA DE OLIVEIRA</t>
  </si>
  <si>
    <t>RAISSA WANDERLEY FERRAZ DE ABREU</t>
  </si>
  <si>
    <t>THAISE FERNANDA CAMPOS PENHA</t>
  </si>
  <si>
    <t>88887.340289/2019-00</t>
  </si>
  <si>
    <t>88887.388012/2019-00</t>
  </si>
  <si>
    <t>88887.486107/2020-00</t>
  </si>
  <si>
    <t>88887.338752/2019-00</t>
  </si>
  <si>
    <t>88887.338675/2019-00</t>
  </si>
  <si>
    <t>88887.486112/2020-00</t>
  </si>
  <si>
    <t>88882.182591/2018-01</t>
  </si>
  <si>
    <t>88887.340303/2019-00</t>
  </si>
  <si>
    <t>88887.196353/2018-00</t>
  </si>
  <si>
    <t>88887.355581/2019-00</t>
  </si>
  <si>
    <t>88887.338774/2019-00</t>
  </si>
  <si>
    <t>88887.485892/2020-00</t>
  </si>
  <si>
    <t>88882.182597/2018-01</t>
  </si>
  <si>
    <t>88882.182592/2018-01</t>
  </si>
  <si>
    <t>88887.467518/2019-00</t>
  </si>
  <si>
    <t>88887.486093/2020-00</t>
  </si>
  <si>
    <t>88887.357758/2019-00</t>
  </si>
  <si>
    <t>88887.469373/2019-00</t>
  </si>
  <si>
    <t>88887.338272/2019-00</t>
  </si>
  <si>
    <t>88887.488511/2020-00</t>
  </si>
  <si>
    <t>88887.466803/2019-00</t>
  </si>
  <si>
    <t>88887.488517/2020-00</t>
  </si>
  <si>
    <t>88887.338796/2019-00</t>
  </si>
  <si>
    <t>88887.488501/2020-00</t>
  </si>
  <si>
    <t>88887.488523/2020-00</t>
  </si>
  <si>
    <t>88887.488612/2020-00</t>
  </si>
  <si>
    <t>88887.474600/2020-00</t>
  </si>
  <si>
    <t>88887.488435/2020-00</t>
  </si>
  <si>
    <t>88887.488820/2020-00</t>
  </si>
  <si>
    <t>88882.330905/2019-01</t>
  </si>
  <si>
    <t>88882.330915/2019-01</t>
  </si>
  <si>
    <t>88887.340668/2019-00</t>
  </si>
  <si>
    <t>88882.330911/2019-01</t>
  </si>
  <si>
    <t>88882.330914/2019-01</t>
  </si>
  <si>
    <t>88882.330904/2019-01</t>
  </si>
  <si>
    <t>88887.480838/2020-00</t>
  </si>
  <si>
    <t>88887.489497/2020-00</t>
  </si>
  <si>
    <t>88887.483315/2020-00</t>
  </si>
  <si>
    <t>88882.330900/2019-01</t>
  </si>
  <si>
    <t>88882.330913/2019-01</t>
  </si>
  <si>
    <t>88882.330906/2019-01</t>
  </si>
  <si>
    <t>88882.330908/2019-01</t>
  </si>
  <si>
    <t>88882.330912/2019-01</t>
  </si>
  <si>
    <t>88887.368597/2019-00</t>
  </si>
  <si>
    <t>88887.480786/2020-00</t>
  </si>
  <si>
    <t>88887.342005/2019-00</t>
  </si>
  <si>
    <t>88887.480763/2020-00</t>
  </si>
  <si>
    <t>88887.342132/2019-00</t>
  </si>
  <si>
    <t>88887.483304/2020-00</t>
  </si>
  <si>
    <t>88887.340126/2019-00</t>
  </si>
  <si>
    <t>88887.480741/2020-00</t>
  </si>
  <si>
    <t>88887.480814/2020-00</t>
  </si>
  <si>
    <t>88887.368483/2019-00</t>
  </si>
  <si>
    <t>88887.480714/2020-00</t>
  </si>
  <si>
    <t>88887.461426/2019-00</t>
  </si>
  <si>
    <t>88887.351695/2019-00</t>
  </si>
  <si>
    <t>88887.334577/2019-00</t>
  </si>
  <si>
    <t>88882.332686/2019-01</t>
  </si>
  <si>
    <t>88882.332695/2019-01</t>
  </si>
  <si>
    <t>88887.335216/2019-00</t>
  </si>
  <si>
    <t>88887.337133/2019-00</t>
  </si>
  <si>
    <t>88882.332685/2019-01</t>
  </si>
  <si>
    <t>88882.332683/2019-01</t>
  </si>
  <si>
    <t>88882.332690/2019-01</t>
  </si>
  <si>
    <t>88882.332688/2019-01</t>
  </si>
  <si>
    <t>88887.480974/2020-00</t>
  </si>
  <si>
    <t>88887.334560/2019-00</t>
  </si>
  <si>
    <t>88882.332692/2019-01</t>
  </si>
  <si>
    <t>88887.360701/2019-00</t>
  </si>
  <si>
    <t>88882.332689/2019-01</t>
  </si>
  <si>
    <t>88882.332694/2019-01</t>
  </si>
  <si>
    <t>88882.332691/2019-01</t>
  </si>
  <si>
    <t>88887.334941/2019-00</t>
  </si>
  <si>
    <t>88887.496923/2020-00</t>
  </si>
  <si>
    <t>88887.343202/2019-00</t>
  </si>
  <si>
    <t>88887.334984/2019-00</t>
  </si>
  <si>
    <t>88887.334986/2019-00</t>
  </si>
  <si>
    <t>88887.480998/2020-00</t>
  </si>
  <si>
    <t>88887.480899/2020-00</t>
  </si>
  <si>
    <t>88887.355891/2019-00</t>
  </si>
  <si>
    <t>88887.495953/2020-00</t>
  </si>
  <si>
    <t>88887.481039/2020-00</t>
  </si>
  <si>
    <t>88887.355611/2019-00</t>
  </si>
  <si>
    <t>88887.336508/2019-00</t>
  </si>
  <si>
    <t>88887.482683/2020-00</t>
  </si>
  <si>
    <t>88887.501080/2020-00</t>
  </si>
  <si>
    <t>88882.332715/2019-01</t>
  </si>
  <si>
    <t>88887.501022/2020-00</t>
  </si>
  <si>
    <t>88887.388245/2019-00</t>
  </si>
  <si>
    <t>88887.373347/2019-00</t>
  </si>
  <si>
    <t>88887.502322/2020-00</t>
  </si>
  <si>
    <t>88887.472560/2019-00</t>
  </si>
  <si>
    <t>88887.371791/2019-00</t>
  </si>
  <si>
    <t>88882.332714/2019-01</t>
  </si>
  <si>
    <t>88887.500910/2020-00</t>
  </si>
  <si>
    <t>88882.332709/2019-01</t>
  </si>
  <si>
    <t>88882.332731/2019-01</t>
  </si>
  <si>
    <t>88887.501051/2020-00</t>
  </si>
  <si>
    <t>88887.500991/2020-00</t>
  </si>
  <si>
    <t>88882.332728/2019-01</t>
  </si>
  <si>
    <t>88887.335799/2019-00</t>
  </si>
  <si>
    <t>88882.332730/2019-01</t>
  </si>
  <si>
    <t>88887.357895/2019-00</t>
  </si>
  <si>
    <t>88882.332720/2019-01</t>
  </si>
  <si>
    <t>88887.371837/2019-00</t>
  </si>
  <si>
    <t>88882.332729/2019-01</t>
  </si>
  <si>
    <t>88887.501393/2020-00</t>
  </si>
  <si>
    <t>88882.332706/2018-01</t>
  </si>
  <si>
    <t>88882.332727/2019-01</t>
  </si>
  <si>
    <t>88887.371759/2019-00</t>
  </si>
  <si>
    <t>88882.332724/2019-01</t>
  </si>
  <si>
    <t>88887.388233/2019-00</t>
  </si>
  <si>
    <t>88887.464623/2019-00</t>
  </si>
  <si>
    <t>88882.332726/2019-01</t>
  </si>
  <si>
    <t>88887.353014/2019-00</t>
  </si>
  <si>
    <t>88887.372019/2019-00</t>
  </si>
  <si>
    <t>88887.334491/2019-00</t>
  </si>
  <si>
    <t>88887.357892/2019-00</t>
  </si>
  <si>
    <t>88887.335801/2019-00</t>
  </si>
  <si>
    <t>88882.332703/2019-01</t>
  </si>
  <si>
    <t>88887.474414/2020-00</t>
  </si>
  <si>
    <t>88887.334664/2019-00</t>
  </si>
  <si>
    <t>88887.351910/2019-00</t>
  </si>
  <si>
    <t>88887.474416/2020-00</t>
  </si>
  <si>
    <t>88887.334673/2019-00</t>
  </si>
  <si>
    <t>88887.494642/2020-00</t>
  </si>
  <si>
    <t>88887.494624/2020-00</t>
  </si>
  <si>
    <t>88887.494636/2020-00</t>
  </si>
  <si>
    <t>88882.332784/2019-01</t>
  </si>
  <si>
    <t>88882.332780/2019-01</t>
  </si>
  <si>
    <t>88882.332782/2019-01</t>
  </si>
  <si>
    <t>88887.373237/2019-00</t>
  </si>
  <si>
    <t>88882.332785/2019-01</t>
  </si>
  <si>
    <t>88887.469275/2019-00</t>
  </si>
  <si>
    <t>88882.332775/2019-01</t>
  </si>
  <si>
    <t>88887.342430/2019-00</t>
  </si>
  <si>
    <t>88887.500155/2020-00</t>
  </si>
  <si>
    <t>88887.388196/2019-00</t>
  </si>
  <si>
    <t>88882.332783/2019-01</t>
  </si>
  <si>
    <t>88887.374871/2019-00</t>
  </si>
  <si>
    <t>88882.332779/2019-01</t>
  </si>
  <si>
    <t>88882.332763/2019-01</t>
  </si>
  <si>
    <t>88887.373238/2019-00</t>
  </si>
  <si>
    <t>88887.373244/2019-00</t>
  </si>
  <si>
    <t>88882.332787/2019-01</t>
  </si>
  <si>
    <t>88882.332774/2019-01</t>
  </si>
  <si>
    <t>88887.464056/2019-00</t>
  </si>
  <si>
    <t>88887.353710/2019-00</t>
  </si>
  <si>
    <t>88887.500150/2020-00</t>
  </si>
  <si>
    <t>88887.481267/2020-00</t>
  </si>
  <si>
    <t>88882.332778/2019-01</t>
  </si>
  <si>
    <t>88882.332767/2019-01</t>
  </si>
  <si>
    <t>88882.332776/2019-01</t>
  </si>
  <si>
    <t>88887.388194/2019-00</t>
  </si>
  <si>
    <t>88882.332777/2019-01</t>
  </si>
  <si>
    <t>88882.332781/2019-01</t>
  </si>
  <si>
    <t>88887.481281/2020-00</t>
  </si>
  <si>
    <t>88887.353708/2019-00</t>
  </si>
  <si>
    <t>88882.332788/2019-01</t>
  </si>
  <si>
    <t>88882.332762/2019-01</t>
  </si>
  <si>
    <t>88887.500149/2020-00</t>
  </si>
  <si>
    <t>88887.341835/2019-00</t>
  </si>
  <si>
    <t>88887.473763/2020-00</t>
  </si>
  <si>
    <t>88887.353672/2019-00</t>
  </si>
  <si>
    <t>88882.332753/2019-01</t>
  </si>
  <si>
    <t>88887.499010/2020-00</t>
  </si>
  <si>
    <t>88882.332752/2019-01</t>
  </si>
  <si>
    <t>88887.388073/2019-00</t>
  </si>
  <si>
    <t>88887.342301/2019-00</t>
  </si>
  <si>
    <t>88887.368667/2019-00</t>
  </si>
  <si>
    <t>88887.358010/2019-00</t>
  </si>
  <si>
    <t>88887.481004/2020-00</t>
  </si>
  <si>
    <t>88887.342230/2019-00</t>
  </si>
  <si>
    <t>88882.332733/2019-01</t>
  </si>
  <si>
    <t>88887.388009/2019-00</t>
  </si>
  <si>
    <t>88887.373170/2019-00</t>
  </si>
  <si>
    <t>88887.363584/2019-00</t>
  </si>
  <si>
    <t>88887.342295/2019-00</t>
  </si>
  <si>
    <t>88887.363978/2019-00</t>
  </si>
  <si>
    <t>88887.388062/2019-00</t>
  </si>
  <si>
    <t>88882.332754/2019-01</t>
  </si>
  <si>
    <t>88887.388076/2019-00</t>
  </si>
  <si>
    <t>88887.342284/2019-00</t>
  </si>
  <si>
    <t>88887.503253/2020-00</t>
  </si>
  <si>
    <t>88887.498022/2020-00</t>
  </si>
  <si>
    <t>88887.486170/2020-00</t>
  </si>
  <si>
    <t>88882.332797/2019-01</t>
  </si>
  <si>
    <t>88887.503155/2020-00</t>
  </si>
  <si>
    <t>88887.503252/2020-00</t>
  </si>
  <si>
    <t>88887.498014/2020-00</t>
  </si>
  <si>
    <t>88887.335019/2019-00</t>
  </si>
  <si>
    <t>88887.335028/2019-00</t>
  </si>
  <si>
    <t>88887.340889/2019-00</t>
  </si>
  <si>
    <t>88887.335020/2019-00</t>
  </si>
  <si>
    <t>88887.340883/2019-00</t>
  </si>
  <si>
    <t>88882.332806/2019-01</t>
  </si>
  <si>
    <t>88887.498020/2020-00</t>
  </si>
  <si>
    <t>88887.498012/2020-00</t>
  </si>
  <si>
    <t>88887.498005/2020-00</t>
  </si>
  <si>
    <t>88887.505272/2020-00</t>
  </si>
  <si>
    <t>88882.332811/2019-01</t>
  </si>
  <si>
    <t>88887.335027/2019-00</t>
  </si>
  <si>
    <t>88887.485738/2020-00</t>
  </si>
  <si>
    <t>88887.503163/2020-00</t>
  </si>
  <si>
    <t>88887.340880/2019-00</t>
  </si>
  <si>
    <t>88882.332804/2019-01</t>
  </si>
  <si>
    <t>88887.335024/2019-00</t>
  </si>
  <si>
    <t>88887.335022/2019-00</t>
  </si>
  <si>
    <t>88887.498016/2020-00</t>
  </si>
  <si>
    <t>88887.503153/2020-00</t>
  </si>
  <si>
    <t>88882.332805/2019-01</t>
  </si>
  <si>
    <t>88887.335014/2019-00</t>
  </si>
  <si>
    <t>88882.332799/2019-01</t>
  </si>
  <si>
    <t>88882.332800/2019-01</t>
  </si>
  <si>
    <t>88887.498025/2020-00</t>
  </si>
  <si>
    <t>88887.372457/2019-00</t>
  </si>
  <si>
    <t>88887.486557/2020-00</t>
  </si>
  <si>
    <t>88887.340861/2019-00</t>
  </si>
  <si>
    <t>88887.485741/2020-00</t>
  </si>
  <si>
    <t>88882.332849/2019-01</t>
  </si>
  <si>
    <t>88882.332836/2019-01</t>
  </si>
  <si>
    <t>88887.363147/2019-00</t>
  </si>
  <si>
    <t>88882.332844/2019-01</t>
  </si>
  <si>
    <t>88887.478949/2020-00</t>
  </si>
  <si>
    <t>88882.332837/2019-01</t>
  </si>
  <si>
    <t>88887.336048/2019-00</t>
  </si>
  <si>
    <t>88887.464452/2019-00</t>
  </si>
  <si>
    <t>88887.363149/2019-00</t>
  </si>
  <si>
    <t>88887.478943/2020-00</t>
  </si>
  <si>
    <t>88887.372153/2019-00</t>
  </si>
  <si>
    <t>88887.499451/2020-00</t>
  </si>
  <si>
    <t>88882.332848/2019-01</t>
  </si>
  <si>
    <t>88887.478946/2020-00</t>
  </si>
  <si>
    <t>88882.332851/2019-01</t>
  </si>
  <si>
    <t>88887.478976/2020-00</t>
  </si>
  <si>
    <t>88887.478945/2020-00</t>
  </si>
  <si>
    <t>88887.470446/2019-00</t>
  </si>
  <si>
    <t>88887.357736/2019-00</t>
  </si>
  <si>
    <t>88887.478944/2020-00</t>
  </si>
  <si>
    <t>88882.332838/2019-01</t>
  </si>
  <si>
    <t>88887.479122/2020-00</t>
  </si>
  <si>
    <t>88882.332839/2019-01</t>
  </si>
  <si>
    <t>88882.332845/2019-01</t>
  </si>
  <si>
    <t>88882.332847/2019-01</t>
  </si>
  <si>
    <t>88887.478948/2020-00</t>
  </si>
  <si>
    <t>88887.478958/2020-00</t>
  </si>
  <si>
    <t>88887.495358/2020-00</t>
  </si>
  <si>
    <t>88887.495352/2020-00</t>
  </si>
  <si>
    <t>88887.387971/2019-00</t>
  </si>
  <si>
    <t>88887.505771/2020-00</t>
  </si>
  <si>
    <t>88887.336112/2019-00</t>
  </si>
  <si>
    <t>88887.505772/2020-00</t>
  </si>
  <si>
    <t>88887.495345/2020-00</t>
  </si>
  <si>
    <t>88887.363741/2019-00</t>
  </si>
  <si>
    <t>88887.478954/2020-00</t>
  </si>
  <si>
    <t>88887.336157/2019-00</t>
  </si>
  <si>
    <t>88887.368753/2019-00</t>
  </si>
  <si>
    <t>88887.495339/2020-00</t>
  </si>
  <si>
    <t>88887.478956/2020-00</t>
  </si>
  <si>
    <t>MARIANA TIEMI IWASAKI</t>
  </si>
  <si>
    <t>GABRIEL BERNARDI DOS SANTOS</t>
  </si>
  <si>
    <t>88887.508443/2020-00</t>
  </si>
  <si>
    <t>88887.508929/2020-00</t>
  </si>
  <si>
    <t>MATHEUS SOARES COSTA</t>
  </si>
  <si>
    <t>JOSIAS DA SILVEIRA ROCHA</t>
  </si>
  <si>
    <t>88882.332751/2019-01</t>
  </si>
  <si>
    <t>88882.332750/2019-01</t>
  </si>
  <si>
    <t>ANA PAULA SANTOS DE OLIVEIRA</t>
  </si>
  <si>
    <t>PAMELA BARBOSA DE MENDONCA DONG</t>
  </si>
  <si>
    <t>CHAIANE MESSA CANEDA</t>
  </si>
  <si>
    <t>VINICIUS FIOCCO SCIUTI</t>
  </si>
  <si>
    <t>EDUARDO ARIZONO DOS REIS</t>
  </si>
  <si>
    <t>ANDREW MILLI ELIAS</t>
  </si>
  <si>
    <t>GUILHERMINA SCHULTZ</t>
  </si>
  <si>
    <t>MARIANE MOLINA BUFFO</t>
  </si>
  <si>
    <t>STEFANIE CAROLINE MAYUMI MIZUNO</t>
  </si>
  <si>
    <t>THALITA JESSIKA BONDANCIA</t>
  </si>
  <si>
    <t>THAMARA CARVALHO COUTINHO</t>
  </si>
  <si>
    <t>UBIRANILSON JOAO DE CASTRO</t>
  </si>
  <si>
    <t>BEATRIZ HELENA BRUGNARO</t>
  </si>
  <si>
    <t>CRISTIANE DE SOUSA MELO</t>
  </si>
  <si>
    <t>ISABELA PIAZZI</t>
  </si>
  <si>
    <t>MARIANE MARQUES LUIZ</t>
  </si>
  <si>
    <t>88882.332677/2019-01</t>
  </si>
  <si>
    <t>88882.332676/2019-01</t>
  </si>
  <si>
    <t>88882.332713/2019-01</t>
  </si>
  <si>
    <t>88882.332721/2018-01</t>
  </si>
  <si>
    <t>88882.332744/2019-01</t>
  </si>
  <si>
    <t>88882.332796/2019-01</t>
  </si>
  <si>
    <t>88882.332794/2019-01</t>
  </si>
  <si>
    <t>88882.332808/2019-01</t>
  </si>
  <si>
    <t>88882.332793/2018-01</t>
  </si>
  <si>
    <t>88882.332802/2019-01</t>
  </si>
  <si>
    <t>88882.332795/2019-01</t>
  </si>
  <si>
    <t>88882.332803/2019-01</t>
  </si>
  <si>
    <t>88887.336159/2019-00</t>
  </si>
  <si>
    <t>88882.332826/2019-01</t>
  </si>
  <si>
    <t>88882.332825/2019-01</t>
  </si>
  <si>
    <t>88882.332819/2019-01</t>
  </si>
  <si>
    <t>88882.332820/2019-01</t>
  </si>
  <si>
    <t>ARIANE SERPELONI TAVARES</t>
  </si>
  <si>
    <t>BRUNO LUIZ AVELINO CARDOSO</t>
  </si>
  <si>
    <t>DIEGO COSTA LIMA</t>
  </si>
  <si>
    <t>HINDIRA NAOMI KAWASAKI</t>
  </si>
  <si>
    <t>IVANA GISEL CASALI</t>
  </si>
  <si>
    <t>JOENE VIEIRA DOS SANTOS</t>
  </si>
  <si>
    <t>JOSE UMBELINO GONCALVES NETO</t>
  </si>
  <si>
    <t>LARISSA PIRES RUIZ</t>
  </si>
  <si>
    <t>LIVIA LIRA DE LIMA GUERRA</t>
  </si>
  <si>
    <t>LUCIANA BARBALHO PONTES</t>
  </si>
  <si>
    <t>LUIZ AUGUSTO ROSA</t>
  </si>
  <si>
    <t>LUMA TIZIOTTO DEFFENDI</t>
  </si>
  <si>
    <t>MARIANA GOMIDE PANOSSO</t>
  </si>
  <si>
    <t>RENATA CRISTINA GOMES</t>
  </si>
  <si>
    <t>THAIS RAMOS DE CARVALHO</t>
  </si>
  <si>
    <t>ALCEU REGACO DOS SANTOS</t>
  </si>
  <si>
    <t>ALLINY TIEMI MOIA OTAGUIRI</t>
  </si>
  <si>
    <t>AMANDA SOARES DANTAS</t>
  </si>
  <si>
    <t>ANA JULIA DE LIMA BOMFIM</t>
  </si>
  <si>
    <t>ANA PAULA DE MIRANDA ARAUJO SOARES</t>
  </si>
  <si>
    <t>DAFNE PAVANELLI FIDELIS</t>
  </si>
  <si>
    <t>DEBORA DOS SANTOS FABRIS</t>
  </si>
  <si>
    <t>DENISE APARECIDA PASSARELLI</t>
  </si>
  <si>
    <t>FERNANDA ESTEVES PEREIRA</t>
  </si>
  <si>
    <t>GABRIELA TROMBETA SANTOS</t>
  </si>
  <si>
    <t>GIOVANA BENASSI CEZAR</t>
  </si>
  <si>
    <t>JULIA CASTRO DE CARVALHO FREITAS</t>
  </si>
  <si>
    <t>LETICIA DOS SANTOS</t>
  </si>
  <si>
    <t>LIVIA SCIENZA</t>
  </si>
  <si>
    <t>MARIA ALICE CENTANIN BERTHO</t>
  </si>
  <si>
    <t>MAYARA DA SILVA FERREIRA</t>
  </si>
  <si>
    <t>MURILO CESAR MOREIRA</t>
  </si>
  <si>
    <t>PATRICIA EL HORR DE MORAES</t>
  </si>
  <si>
    <t>RICARDO PEREIRA DA SILVA OLIVEIRA</t>
  </si>
  <si>
    <t>WALDIR MONTEIRO SAMPAIO</t>
  </si>
  <si>
    <t>BREILLA VALENTINA BARBOSA ZANON</t>
  </si>
  <si>
    <t>BRUNO LACERRA DE SOUZA</t>
  </si>
  <si>
    <t>DIEGO RAMON SOUZA PEREIRA</t>
  </si>
  <si>
    <t>FRANCISCO JAVIER MAZERES GAITERO</t>
  </si>
  <si>
    <t>RAIZA CAMPREGHER</t>
  </si>
  <si>
    <t>DAYANE APARECIDA DOS SANTOS</t>
  </si>
  <si>
    <t>JUAN DE LIMA</t>
  </si>
  <si>
    <t>JUNIOR CESAR OLIVEIRA FARIAS</t>
  </si>
  <si>
    <t>KARINA DE CAMARGO</t>
  </si>
  <si>
    <t>LUANA GABRIELA RUY</t>
  </si>
  <si>
    <t>MARIA FLORENCIA UTRERO ZICATO</t>
  </si>
  <si>
    <t>MAYARA AMANDA PRATTA ZAGO</t>
  </si>
  <si>
    <t>SARA LUIZA MACHADO</t>
  </si>
  <si>
    <t>VANDERZINHO DIAS HORACIO</t>
  </si>
  <si>
    <t>ANA PAULA APORTA</t>
  </si>
  <si>
    <t>ANGELITA SALOMAO MUZETI BORGES</t>
  </si>
  <si>
    <t>FABIANA LACERDA EVARISTO</t>
  </si>
  <si>
    <t>KEISYANI DA SILVA SANTOS</t>
  </si>
  <si>
    <t>MAYRA BERTO MASSUDA</t>
  </si>
  <si>
    <t>OTAVIO SANTOS COSTA</t>
  </si>
  <si>
    <t>ALEXANDRE TRINDADE DE ALMEIDA</t>
  </si>
  <si>
    <t>BRUNA RAFFAINI SEBIN</t>
  </si>
  <si>
    <t>EDUARDA DE SOUZA MORAIS</t>
  </si>
  <si>
    <t>KARINA FERREIRA RIBEIRO</t>
  </si>
  <si>
    <t>LAIS PALOMA DE OLIVEIRA</t>
  </si>
  <si>
    <t>MARIANA DE REZENDE</t>
  </si>
  <si>
    <t>POLYANE GABRIELLE DE FREITAS</t>
  </si>
  <si>
    <t>TESLA GESSELE OCHOA GUTIERREZ</t>
  </si>
  <si>
    <t>BRENDA JULIET MARTINS FREITAS</t>
  </si>
  <si>
    <t>CELSO ANTONIO GOULART</t>
  </si>
  <si>
    <t>ERNESTO DAVID GONZALEZ CRUZ</t>
  </si>
  <si>
    <t>FABRICIO BENEDITO DESTRO</t>
  </si>
  <si>
    <t>FILIPE OLIVEIRA ROCCO</t>
  </si>
  <si>
    <t>FLAVIA CONTARTESI</t>
  </si>
  <si>
    <t>GABRIEL DORNELA ALVES DA ROCHA</t>
  </si>
  <si>
    <t>GIULIANNA GONSALVES FEIJO</t>
  </si>
  <si>
    <t>JEFERSON ALMEIDA DIAS</t>
  </si>
  <si>
    <t>LAIS DANTAS SILVA</t>
  </si>
  <si>
    <t>LUCIANA ASSUMPCAO BICALHO</t>
  </si>
  <si>
    <t>MINA EILAGHI</t>
  </si>
  <si>
    <t>BEATRIZ GONCALVES</t>
  </si>
  <si>
    <t>BRUNA FERNANDA BATISTAO</t>
  </si>
  <si>
    <t>GUSTAVO BERTOLI</t>
  </si>
  <si>
    <t>GUSTAVO HENRIQUE PELISSARI</t>
  </si>
  <si>
    <t>JOSE ANTONIO PAGANELLI</t>
  </si>
  <si>
    <t>MARINA SOARES DE AZEREDO</t>
  </si>
  <si>
    <t>RAFAEL GOUVEIA LAZARINI</t>
  </si>
  <si>
    <t>VINICIUS ANTONIO DE OLIVEIRA</t>
  </si>
  <si>
    <t>ADRIANA YUMI IWATA</t>
  </si>
  <si>
    <t>ALEXANDRE COSTA</t>
  </si>
  <si>
    <t>CAMILA RODRIGUES SCIENA</t>
  </si>
  <si>
    <t>CIPRIANO BENEDITO GOZZO</t>
  </si>
  <si>
    <t>CRISTIANE QUINELATO</t>
  </si>
  <si>
    <t>ERLEN YIZENIA CRUZ JORGE</t>
  </si>
  <si>
    <t>GABRIEL HENRIQUE RIBEIRO</t>
  </si>
  <si>
    <t>LORENA SUELEN RIBEIRO MARTELLI</t>
  </si>
  <si>
    <t>MARCOS VINICIUS LOREVICE</t>
  </si>
  <si>
    <t>MARIA JOSE DAVILA RODRIGUEZ</t>
  </si>
  <si>
    <t>MAYARA MONDEGO TEIXEIRA</t>
  </si>
  <si>
    <t>TAMIRES DONIZETH DE OLIVEIRA</t>
  </si>
  <si>
    <t>TAYANE AGUIAR FREITAS</t>
  </si>
  <si>
    <t>THIANE DEPRA DE SOUZA</t>
  </si>
  <si>
    <t>VANESSA BEZERRA DA SILVA</t>
  </si>
  <si>
    <t>VINICIUS CAMARA COSTA</t>
  </si>
  <si>
    <t>AMANDA CARRICO</t>
  </si>
  <si>
    <t>BARBARA ALVES BERNARDI PEDREIRA</t>
  </si>
  <si>
    <t>BRUNO LUIS DELLA NEGRA</t>
  </si>
  <si>
    <t>CARLOS ANDRE FERREIRA MORAES</t>
  </si>
  <si>
    <t>EVERTON MACHADO DA SILVA</t>
  </si>
  <si>
    <t>GLENDA SANTOS DE OLIVEIRA</t>
  </si>
  <si>
    <t>LEONARDO SILVA DIAS</t>
  </si>
  <si>
    <t>LUCAS MARCHINI</t>
  </si>
  <si>
    <t>MURILO D ABRUZZO PAIX</t>
  </si>
  <si>
    <t>RAFAEL RODRIGUES ESTEVES</t>
  </si>
  <si>
    <t>ROMARIO PEREIRA DA COSTA</t>
  </si>
  <si>
    <t>ZACCHEAUS OLUWATAYO ALABI</t>
  </si>
  <si>
    <t>JESSICA ARIANE DE OLIVEIRA</t>
  </si>
  <si>
    <t>LETICIA PASSOS MIRANDA</t>
  </si>
  <si>
    <t>LIVIA MACIEL MASSULA</t>
  </si>
  <si>
    <t>TAISE BONFIM MARTINS</t>
  </si>
  <si>
    <t>NAYARA FERNANDES DE MENDONCA</t>
  </si>
  <si>
    <t>ANA LUIZA RIGHETTO GRECO</t>
  </si>
  <si>
    <t>CAMILA AKEMI SAKAGUCHI</t>
  </si>
  <si>
    <t>CAROLINA MORAES DA COSTA MUNNO</t>
  </si>
  <si>
    <t>CLARA ITALIANO MONTEIRO</t>
  </si>
  <si>
    <t>CRISTINA ARRAIS LIMA</t>
  </si>
  <si>
    <t>ERIKA PATRICIA RAMPAZO DA SILVA</t>
  </si>
  <si>
    <t>FERNANDA CABEGI DE BARROS</t>
  </si>
  <si>
    <t>JULIA RISSO PARISI</t>
  </si>
  <si>
    <t>JULIMARA GOMES DOS SANTOS</t>
  </si>
  <si>
    <t>LARISSA PECHINCHA RIBEIRO</t>
  </si>
  <si>
    <t>PAULA ANGELICA RICCI</t>
  </si>
  <si>
    <t>ALINE FERNANDA DE SOUZA</t>
  </si>
  <si>
    <t>ANGELICA VIANA FERRARI</t>
  </si>
  <si>
    <t>BRUNA MARIANA TESSARIN</t>
  </si>
  <si>
    <t>CAROLINA FIORONI RIBEIRO DA SILVA</t>
  </si>
  <si>
    <t>ERIKA PLONCZYNSKI LOPES</t>
  </si>
  <si>
    <t>LAURA MUMIC DE MELO</t>
  </si>
  <si>
    <t>LUCAS ARAUJO DE ALMEIDA</t>
  </si>
  <si>
    <t>LUCAS LEONARDO ZANCANARO</t>
  </si>
  <si>
    <t>LUDMILLA MARIA SOUZA MATTOS DE ARAUJO VIEIRA</t>
  </si>
  <si>
    <t>LUIZ AUGUSTO BRUSACA DE AZEVEDO LAUREANO DA SILVA</t>
  </si>
  <si>
    <t>NATHANY SOUZA SCHAFAUSER</t>
  </si>
  <si>
    <t>ROBERTA LORENA MOREIRA DE MELLO</t>
  </si>
  <si>
    <t>88882.182595/2018-01</t>
  </si>
  <si>
    <t>88882.182598/2018-01</t>
  </si>
  <si>
    <t>88882.182587/2018-01</t>
  </si>
  <si>
    <t>88882.182593/2018-01</t>
  </si>
  <si>
    <t>88882.182588/2018-01</t>
  </si>
  <si>
    <t>88882.182585/2018-01</t>
  </si>
  <si>
    <t>88882.182590/2018-01</t>
  </si>
  <si>
    <t>88882.182596/2018-01</t>
  </si>
  <si>
    <t>88887.186500/2018-00</t>
  </si>
  <si>
    <t>88882.182594/2018-01</t>
  </si>
  <si>
    <t>88882.182584/2018-01</t>
  </si>
  <si>
    <t>88882.182589/2018-01</t>
  </si>
  <si>
    <t>88887.309836/2018-00</t>
  </si>
  <si>
    <t>88887.340322/2019-00</t>
  </si>
  <si>
    <t>88882.182586/2018-01</t>
  </si>
  <si>
    <t>88887.338683/2019-00</t>
  </si>
  <si>
    <t>88887.196354/2018-00</t>
  </si>
  <si>
    <t>88887.338808/2019-00</t>
  </si>
  <si>
    <t>88882.182604/2018-01</t>
  </si>
  <si>
    <t>88882.182602/2018-01</t>
  </si>
  <si>
    <t>88882.182600/2018-01</t>
  </si>
  <si>
    <t>88882.182601/2018-01</t>
  </si>
  <si>
    <t>88882.182609/2018-01</t>
  </si>
  <si>
    <t>88887.338799/2019-00</t>
  </si>
  <si>
    <t>88887.311099/2018-00</t>
  </si>
  <si>
    <t>88887.187533/2018-00</t>
  </si>
  <si>
    <t>88887.187389/2018-00</t>
  </si>
  <si>
    <t>88882.182599/2018-01</t>
  </si>
  <si>
    <t>88887.338783/2019-00</t>
  </si>
  <si>
    <t>88882.182610/2018-01</t>
  </si>
  <si>
    <t>88882.182603/2018-01</t>
  </si>
  <si>
    <t>88887.363166/2019-00</t>
  </si>
  <si>
    <t>88882.182606/2018-01</t>
  </si>
  <si>
    <t>88887.368414/2019-00</t>
  </si>
  <si>
    <t>88882.182607/2018-01</t>
  </si>
  <si>
    <t>88882.182608/2018-01</t>
  </si>
  <si>
    <t>88882.182605/2018-01</t>
  </si>
  <si>
    <t>88882.182611/2018-01</t>
  </si>
  <si>
    <t>88882.330903/2019-01</t>
  </si>
  <si>
    <t>88882.330909/2019-01</t>
  </si>
  <si>
    <t>88887.343005/2019-00</t>
  </si>
  <si>
    <t>88882.330901/2019-01</t>
  </si>
  <si>
    <t>88882.330907/2019-01</t>
  </si>
  <si>
    <t>88882.330919/2019-01</t>
  </si>
  <si>
    <t>88882.330917/2019-01</t>
  </si>
  <si>
    <t>88882.330916/2019-01</t>
  </si>
  <si>
    <t>88882.330921/2019-01</t>
  </si>
  <si>
    <t>88887.340330/2019-00</t>
  </si>
  <si>
    <t>88887.340716/2019-00</t>
  </si>
  <si>
    <t>88882.330918/2019-01</t>
  </si>
  <si>
    <t>88887.342957/2019-00</t>
  </si>
  <si>
    <t>88887.357905/2019-00</t>
  </si>
  <si>
    <t>88882.330920/2019-01</t>
  </si>
  <si>
    <t>88882.332696/2019-01</t>
  </si>
  <si>
    <t>88887.360700/2019-00</t>
  </si>
  <si>
    <t>88882.332687/2019-01</t>
  </si>
  <si>
    <t>88882.332681/2019-01</t>
  </si>
  <si>
    <t>88882.332684/2019-01</t>
  </si>
  <si>
    <t>88882.332682/2019-01</t>
  </si>
  <si>
    <t>88882.332674/2019-01</t>
  </si>
  <si>
    <t>88887.357143/2019-00</t>
  </si>
  <si>
    <t>88882.332670/2019-01</t>
  </si>
  <si>
    <t>88882.332672/2019-01</t>
  </si>
  <si>
    <t>88882.332671/2019-01</t>
  </si>
  <si>
    <t>88887.335239/2019-00</t>
  </si>
  <si>
    <t>88882.332679/2019-01</t>
  </si>
  <si>
    <t>88882.332673/2019-01</t>
  </si>
  <si>
    <t>88887.334679/2019-00</t>
  </si>
  <si>
    <t>88882.332711/2019-01</t>
  </si>
  <si>
    <t>88882.332707/2019-01</t>
  </si>
  <si>
    <t>88882.332718/2019-01</t>
  </si>
  <si>
    <t>88882.332716/2019-01</t>
  </si>
  <si>
    <t>88882.332719/2019-01</t>
  </si>
  <si>
    <t>88887.441994/2019-00</t>
  </si>
  <si>
    <t>88887.464634/2019-00</t>
  </si>
  <si>
    <t>88882.332722/2019-01</t>
  </si>
  <si>
    <t>88882.332708/2019-01</t>
  </si>
  <si>
    <t>88882.332717/2019-01</t>
  </si>
  <si>
    <t>88882.332723/2019-01</t>
  </si>
  <si>
    <t>88887.334495/2019-00</t>
  </si>
  <si>
    <t>88887.334477/2019-00</t>
  </si>
  <si>
    <t>88882.332702/2019-01</t>
  </si>
  <si>
    <t>88887.334461/2019-00</t>
  </si>
  <si>
    <t>88882.332698/2019-01</t>
  </si>
  <si>
    <t>88882.332701/2019-01</t>
  </si>
  <si>
    <t>88882.332700/2019-01</t>
  </si>
  <si>
    <t>88882.332699/2019-01</t>
  </si>
  <si>
    <t>88887.334648/2019-00</t>
  </si>
  <si>
    <t>88882.332772/2019-01</t>
  </si>
  <si>
    <t>88882.332764/2019-01</t>
  </si>
  <si>
    <t>88882.332765/2019-01</t>
  </si>
  <si>
    <t>88882.332771/2019-01</t>
  </si>
  <si>
    <t>88882.332760/2019-01</t>
  </si>
  <si>
    <t>88882.332789/2018-01</t>
  </si>
  <si>
    <t>88882.332758/2019-01</t>
  </si>
  <si>
    <t>88887.373239/2019-00</t>
  </si>
  <si>
    <t>88882.332759/2019-01</t>
  </si>
  <si>
    <t>88882.332770/2019-01</t>
  </si>
  <si>
    <t>88882.332769/2019-01</t>
  </si>
  <si>
    <t>88882.332761/2019-01</t>
  </si>
  <si>
    <t>88882.332757/2019-01</t>
  </si>
  <si>
    <t>88882.332768/2019-01</t>
  </si>
  <si>
    <t>88882.332773/2019-01</t>
  </si>
  <si>
    <t>88882.332766/2019-01</t>
  </si>
  <si>
    <t>88882.332740/2019-01</t>
  </si>
  <si>
    <t>88882.332743/2019-01</t>
  </si>
  <si>
    <t>88882.332745/2019-01</t>
  </si>
  <si>
    <t>88882.332736/2019-01</t>
  </si>
  <si>
    <t>88882.332748/2019-01</t>
  </si>
  <si>
    <t>88882.332737/2019-01</t>
  </si>
  <si>
    <t>88882.332747/2019-01</t>
  </si>
  <si>
    <t>88882.332738/2019-01</t>
  </si>
  <si>
    <t>88882.332746/2019-01</t>
  </si>
  <si>
    <t>88882.332741/2019-01</t>
  </si>
  <si>
    <t>88882.332749/2019-01</t>
  </si>
  <si>
    <t>88882.332739/2019-01</t>
  </si>
  <si>
    <t>88882.332734/2019-01</t>
  </si>
  <si>
    <t>88882.332742/2019-01</t>
  </si>
  <si>
    <t>88882.332735/2019-01</t>
  </si>
  <si>
    <t>88882.332791/2018-01</t>
  </si>
  <si>
    <t>88882.332792/2019-01</t>
  </si>
  <si>
    <t>88882.332798/2019-01</t>
  </si>
  <si>
    <t>88887.503159/2020-00</t>
  </si>
  <si>
    <t>88882.332813/2019-01</t>
  </si>
  <si>
    <t>88887.340870/2019-00</t>
  </si>
  <si>
    <t>88887.357739/2019-00</t>
  </si>
  <si>
    <t>88882.332835/2019-01</t>
  </si>
  <si>
    <t>88887.336084/2019-00</t>
  </si>
  <si>
    <t>88887.336068/2019-00</t>
  </si>
  <si>
    <t>88887.336046/2019-00</t>
  </si>
  <si>
    <t>88882.332850/2019-01</t>
  </si>
  <si>
    <t>88887.493059/2020-00</t>
  </si>
  <si>
    <t>88882.332832/2019-01</t>
  </si>
  <si>
    <t>88882.332846/2019-01</t>
  </si>
  <si>
    <t>88882.332843/2019-01</t>
  </si>
  <si>
    <t>88887.354321/2019-00</t>
  </si>
  <si>
    <t>88887.336081/2019-00</t>
  </si>
  <si>
    <t>88882.332841/2019-01</t>
  </si>
  <si>
    <t>88882.332831/2019-01</t>
  </si>
  <si>
    <t>88887.336073/2019-00</t>
  </si>
  <si>
    <t>88887.355483/2019-00</t>
  </si>
  <si>
    <t>88887.336071/2019-00</t>
  </si>
  <si>
    <t>88882.332818/2019-01</t>
  </si>
  <si>
    <t>88887.336108/2019-00</t>
  </si>
  <si>
    <t>88887.336096/2019-00</t>
  </si>
  <si>
    <t>88882.332829/2019-01</t>
  </si>
  <si>
    <t>88882.332821/2019-01</t>
  </si>
  <si>
    <t>88882.332824/2019-01</t>
  </si>
  <si>
    <t>88882.332828/2019-01</t>
  </si>
  <si>
    <t>88887.352931/2019-00</t>
  </si>
  <si>
    <t>88882.332827/2019-01</t>
  </si>
  <si>
    <t>88882.332822/2019-01</t>
  </si>
  <si>
    <t>88882.332823/2019-01</t>
  </si>
  <si>
    <t>88887.467048/2019-00</t>
  </si>
  <si>
    <t>88887.336104/2019-00</t>
  </si>
  <si>
    <t>88887.352932/2019-00</t>
  </si>
  <si>
    <t>Abandono</t>
  </si>
  <si>
    <t>MELINA RADAELLI GATTI</t>
  </si>
  <si>
    <t>MARYELA DE OLIVEIRA MENACHO</t>
  </si>
  <si>
    <t>Bolsistas Ação Emergencial</t>
  </si>
  <si>
    <t>Programa CAPES</t>
  </si>
  <si>
    <t>DS</t>
  </si>
  <si>
    <t>PROEX</t>
  </si>
  <si>
    <t>Bolsistas CAPES DS PROAP</t>
  </si>
  <si>
    <t>Bolsistas CAPES DS PROEX</t>
  </si>
  <si>
    <t>Total bolsistas CAPES</t>
  </si>
  <si>
    <t>Total alunos pós-graduação</t>
  </si>
  <si>
    <t>Cotas disponíveis</t>
  </si>
  <si>
    <t>Cotas utilizadas</t>
  </si>
  <si>
    <t>Cotas ociosas</t>
  </si>
  <si>
    <t>Utilização</t>
  </si>
  <si>
    <t>Cotas</t>
  </si>
  <si>
    <t>Informações gerais</t>
  </si>
  <si>
    <t>Ano</t>
  </si>
  <si>
    <t>Quantidade</t>
  </si>
  <si>
    <t>Ano 2020</t>
  </si>
  <si>
    <t>Ano 2021</t>
  </si>
  <si>
    <t>Ano 2022</t>
  </si>
  <si>
    <t>Ano 2023</t>
  </si>
  <si>
    <t>Recolhimento cotas empréstimo</t>
  </si>
  <si>
    <t>Distribuição</t>
  </si>
  <si>
    <t>Cotas empréstimo</t>
  </si>
  <si>
    <t>PPGECH-So</t>
  </si>
  <si>
    <t>JULIANA DE FATIMA ZACARIN CARDOSO</t>
  </si>
  <si>
    <t>LARISSA MOREIRA PORTUGAL</t>
  </si>
  <si>
    <t>KAMILA PENA SARTORI</t>
  </si>
  <si>
    <t>88887.509674/2020-00</t>
  </si>
  <si>
    <t>88887.509802/2020-00</t>
  </si>
  <si>
    <t>88887.509442/2020-00</t>
  </si>
  <si>
    <t>MAIARA CRISTINA MORAES</t>
  </si>
  <si>
    <t>88887.509461/2020-00</t>
  </si>
  <si>
    <t/>
  </si>
  <si>
    <t>JULIA GOMES DO VALE</t>
  </si>
  <si>
    <t>MATHEUS BITTENCOURT CIPOLLI</t>
  </si>
  <si>
    <t>DANILO FORMENTON</t>
  </si>
  <si>
    <t>88887.509922/2020-00</t>
  </si>
  <si>
    <t>88887.510301/2020-00</t>
  </si>
  <si>
    <t>88887.510058/2020-00</t>
  </si>
  <si>
    <t>FIGUEIREDO ARTUR MUINGE</t>
  </si>
  <si>
    <t>88887.510428/2020-00</t>
  </si>
  <si>
    <t>BRUNO AUGUSTO VELOSO NUNES SILVA</t>
  </si>
  <si>
    <t>LUZ ELENA DE LA OSSA GUERRA</t>
  </si>
  <si>
    <t>KAMILA DE MELLO</t>
  </si>
  <si>
    <t>ALINE PILLON DA SILVA</t>
  </si>
  <si>
    <t>THIAGO TEIXEIRA MATHEUS</t>
  </si>
  <si>
    <t>WILLIAM DOUGLAS BARROS SIMOES</t>
  </si>
  <si>
    <t>88887.511866/2020-00</t>
  </si>
  <si>
    <t>88887.512104/2020-00</t>
  </si>
  <si>
    <t>88887.512285/2020-00</t>
  </si>
  <si>
    <t>88887.511859/2020-00</t>
  </si>
  <si>
    <t>88887.510586/2020-00</t>
  </si>
  <si>
    <t>88887.511528/2020-00</t>
  </si>
  <si>
    <t>88887.511527/2020-00</t>
  </si>
  <si>
    <t>KATIANA LIMA DO PATROCINIO</t>
  </si>
  <si>
    <t>ELIEZER DE OLIVEIRA ALVES</t>
  </si>
  <si>
    <t>88887.510375/2020-00</t>
  </si>
  <si>
    <t>88887.510373/2020-00</t>
  </si>
  <si>
    <t>ISABELLE WAKU</t>
  </si>
  <si>
    <t>GIULIANA DE MITRI LUIZ</t>
  </si>
  <si>
    <t>JESSICA CLARO PEREIRA</t>
  </si>
  <si>
    <t>LEONARDO ALVES PINTO</t>
  </si>
  <si>
    <t>PRISCYLLA FERREIRA DOS SANTOS</t>
  </si>
  <si>
    <t>88887.511713/2020-00</t>
  </si>
  <si>
    <t>88887.511885/2020-00</t>
  </si>
  <si>
    <t>88887.511896/2020-00</t>
  </si>
  <si>
    <t>88887.512147/2020-00</t>
  </si>
  <si>
    <t>88887.511893/2020-00</t>
  </si>
  <si>
    <t>CYBELLE RODRIGUES DUARTE</t>
  </si>
  <si>
    <t>GUILHERME HENRIQUE FRANCA MELO</t>
  </si>
  <si>
    <t>OTAVIO HENRIQUE BORGES</t>
  </si>
  <si>
    <t>THALIA DELMONDES DE SOUZA</t>
  </si>
  <si>
    <t>88887.512511/2020-00</t>
  </si>
  <si>
    <t>88887.512566/2020-00</t>
  </si>
  <si>
    <t>88887.512567/2020-00</t>
  </si>
  <si>
    <t>88887.512568/2020-00</t>
  </si>
  <si>
    <t>88887.512569/2020-00</t>
  </si>
  <si>
    <t>88887.512570/2020-00</t>
  </si>
  <si>
    <t>Licença Saúde (com prorrogação de vigência)</t>
  </si>
  <si>
    <t>MARCELA RIBEIRO E SILVA TEIXEIRA</t>
  </si>
  <si>
    <t>CATARINA BARBOSA MACHADO</t>
  </si>
  <si>
    <t>LUCAS AUGUSTO VAZ SECCO</t>
  </si>
  <si>
    <t>WEVERTON GOMES RIBEIRO</t>
  </si>
  <si>
    <t>FERNANDO HENRIQUE DA SILVA</t>
  </si>
  <si>
    <t>IGOR RIBEIRO NASCIMENTO TORGA</t>
  </si>
  <si>
    <t>LUCAS GUILHERME CHAGAS</t>
  </si>
  <si>
    <t>DIANY AKIKO NAKAMURA</t>
  </si>
  <si>
    <t>JOSUE JULIAO BILA</t>
  </si>
  <si>
    <t>FELIPE KOMETANI MELO</t>
  </si>
  <si>
    <t>FERNANDA DE OLIVEIRA VICTORIO</t>
  </si>
  <si>
    <t>MAIRA LOPES PEDROSO</t>
  </si>
  <si>
    <t>ANGELICA CUNHA DOS SANTOS</t>
  </si>
  <si>
    <t>MATEUS ROSSATO SILVA</t>
  </si>
  <si>
    <t>MATEUS FELIPE HOLTZ</t>
  </si>
  <si>
    <t>88887.513993/2020-00</t>
  </si>
  <si>
    <t>88887.513671/2020-00</t>
  </si>
  <si>
    <t>88887.513663/2020-00</t>
  </si>
  <si>
    <t>88887.513669/2020-00</t>
  </si>
  <si>
    <t>88887.513111/2020-00</t>
  </si>
  <si>
    <t>88887.513110/2020-00</t>
  </si>
  <si>
    <t>88887.513940/2020-00</t>
  </si>
  <si>
    <t>88887.514124/2020-00</t>
  </si>
  <si>
    <t>88887.513350/2020-00</t>
  </si>
  <si>
    <t>88887.513942/2020-00</t>
  </si>
  <si>
    <t>88887.513944/2020-00</t>
  </si>
  <si>
    <t>88887.513945/2020-00</t>
  </si>
  <si>
    <t>88887.513943/2020-00</t>
  </si>
  <si>
    <t>88887.513407/2020-00</t>
  </si>
  <si>
    <t>88887.513170/2020-00</t>
  </si>
  <si>
    <t>88887.513171/2020-00</t>
  </si>
  <si>
    <t>88887.514123/2020-00</t>
  </si>
  <si>
    <t>88887.513563/2020-00</t>
  </si>
  <si>
    <t>MARIA BEATRIZ REIS DIONISIO</t>
  </si>
  <si>
    <t>88887.512870/2020-00</t>
  </si>
  <si>
    <t>Motivos de Saúde (sem prorrogação de vigência)</t>
  </si>
  <si>
    <t>JORGE ANTONIO GONCALVES ATTIE</t>
  </si>
  <si>
    <t>MELINA SIMARDEL DANTAS</t>
  </si>
  <si>
    <t>88887.514578/2020-00</t>
  </si>
  <si>
    <t>88887.514414/2020-00</t>
  </si>
  <si>
    <t>LUCIANA CRISTINA GODOY ZOTELLI</t>
  </si>
  <si>
    <t>ABRAAO DE BARROS LEITE</t>
  </si>
  <si>
    <t>GABRIELLE CRISTINA PESTANA</t>
  </si>
  <si>
    <t>AMANDA SANTOS ARAUJO</t>
  </si>
  <si>
    <t>DEBORA HELEN DE OLIVEIRA</t>
  </si>
  <si>
    <t>LUCIANE RIBEIRO DO VALLE</t>
  </si>
  <si>
    <t>ANA CLAUDIA PEREIRA CARVALHO</t>
  </si>
  <si>
    <t>INGRID ROSA DOS SANTOS</t>
  </si>
  <si>
    <t>RAFAEL CONTINI QUIRINO</t>
  </si>
  <si>
    <t>JESSICA GIOVANNA ESPINOZA TARAZONA</t>
  </si>
  <si>
    <t>THAYSE LOYANA MARTINS ALBANO</t>
  </si>
  <si>
    <t>GISLAYNE RAYANE ALVES DA SILVA</t>
  </si>
  <si>
    <t>88887.518021/2020-00</t>
  </si>
  <si>
    <t>88887.519041/2020-00</t>
  </si>
  <si>
    <t>88887.519046/2020-00</t>
  </si>
  <si>
    <t>88887.519051/2020-00</t>
  </si>
  <si>
    <t>88887.518448/2020-00</t>
  </si>
  <si>
    <t>88887.516065/2020-00</t>
  </si>
  <si>
    <t>88887.517769/2020-00</t>
  </si>
  <si>
    <t>88887.517945/2020-00</t>
  </si>
  <si>
    <t>88887.516066/2020-00</t>
  </si>
  <si>
    <t>88887.518824/2020-00</t>
  </si>
  <si>
    <t>88887.522310/2020-00</t>
  </si>
  <si>
    <t>88887.522337/2020-00</t>
  </si>
  <si>
    <t>88887.522604/2020-00</t>
  </si>
  <si>
    <t>88887.517975/2020-00</t>
  </si>
  <si>
    <t>88887.514769/2020-00</t>
  </si>
  <si>
    <t>88887.518291/2020-00</t>
  </si>
  <si>
    <t>MARIA EUGENIA FERNANDES</t>
  </si>
  <si>
    <t>GUSTAVO ALEXANDRE CRUZ</t>
  </si>
  <si>
    <t>FILIPE VICENTINI FAETI</t>
  </si>
  <si>
    <t>FLAVIA SANCHES DE CARVALHO</t>
  </si>
  <si>
    <t>ANDERSON SILVA FELICIANO</t>
  </si>
  <si>
    <t>88887.568870/2020-00</t>
  </si>
  <si>
    <t>88887.569677/2020-00</t>
  </si>
  <si>
    <t>88887.571412/2020-00</t>
  </si>
  <si>
    <t>88887.571411/2020-00</t>
  </si>
  <si>
    <t>88887.571409/2020-00</t>
  </si>
  <si>
    <t>88887.570182/2020-00</t>
  </si>
  <si>
    <t>MATHEUS ALVES DE SIQUEIRA</t>
  </si>
  <si>
    <t>GREYCE KELLY ESPOLAU DA SILVA LEITE</t>
  </si>
  <si>
    <t>ISABELA DE LIMA KEPPE</t>
  </si>
  <si>
    <t>PEDRO BAES CAETANO</t>
  </si>
  <si>
    <t>RAFAELLA MONTEIRO</t>
  </si>
  <si>
    <t>LUIS GUSTAVO CORDIOLLI RUSSI</t>
  </si>
  <si>
    <t>88887.572665/2020-00</t>
  </si>
  <si>
    <t>88887.573454/2020-00</t>
  </si>
  <si>
    <t>88887.572679/2020-00</t>
  </si>
  <si>
    <t>88887.572685/2020-00</t>
  </si>
  <si>
    <t>88887.572692/2020-00</t>
  </si>
  <si>
    <t>88887.581651/2020-00</t>
  </si>
  <si>
    <t>ANA CLAUDIA SILVA FARCHE</t>
  </si>
  <si>
    <t>ALESSANDRA DANIELE MESSALI PICHARILLO</t>
  </si>
  <si>
    <t>88887.595421/2020-00</t>
  </si>
  <si>
    <t>RAFAEL DE AZEVEDO PALHARES</t>
  </si>
  <si>
    <t>GABRIEL MARCONDES FERRAZ</t>
  </si>
  <si>
    <t>GUSTAVO VIOTTO GONCALVES</t>
  </si>
  <si>
    <t>88887.596178/2020-00</t>
  </si>
  <si>
    <t>88887.596436/2020-00</t>
  </si>
  <si>
    <t>88887.596339/2020-00</t>
  </si>
  <si>
    <t>HELOIZA CANDEIA RUTHES</t>
  </si>
  <si>
    <t>BEATRIZ ROCHA MOURA</t>
  </si>
  <si>
    <t>PATRICIA MANGILI JULIANI SPINELI</t>
  </si>
  <si>
    <t>FLAVIANA SOARES CANDEIAS</t>
  </si>
  <si>
    <t>ATTILIO CHIAVEGATTI NETO</t>
  </si>
  <si>
    <t>GEORGE BUENO SANTANA PEREIRA</t>
  </si>
  <si>
    <t>JESSICA CAROLINE FERREIRA GIMENEZ</t>
  </si>
  <si>
    <t>KARINE ZANOTTI</t>
  </si>
  <si>
    <t>MARIA HELENA ALVES FEITOSA</t>
  </si>
  <si>
    <t>PAULO CARDOSO GOMES JUNIOR</t>
  </si>
  <si>
    <t>THAMARA MACHADO DE OLIVEIRA RUELLAS</t>
  </si>
  <si>
    <t>ANA PAULA DE SOUSA</t>
  </si>
  <si>
    <t>MEYENE DUQUE WEBER</t>
  </si>
  <si>
    <t>88887.596911/2021-00</t>
  </si>
  <si>
    <t>88887.596919/2021-00</t>
  </si>
  <si>
    <t>88887.596914/2021-00</t>
  </si>
  <si>
    <t>88887.596931/2021-00</t>
  </si>
  <si>
    <t>88887.597433/2021-00</t>
  </si>
  <si>
    <t>88887.597446/2021-00</t>
  </si>
  <si>
    <t>88887.597437/2021-00</t>
  </si>
  <si>
    <t>88887.597450/2021-00</t>
  </si>
  <si>
    <t>88887.597436/2021-00</t>
  </si>
  <si>
    <t>88887.597449/2021-00</t>
  </si>
  <si>
    <t>88887.597443/2021-00</t>
  </si>
  <si>
    <t>88887.597442/2021-00</t>
  </si>
  <si>
    <t>88887.597506/2021-00</t>
  </si>
  <si>
    <t>88887.597375/2021-00</t>
  </si>
  <si>
    <t>88887.596916/2021-00</t>
  </si>
  <si>
    <t>SUSPENSA</t>
  </si>
  <si>
    <t>MATEUS FERREIRA DE MELO</t>
  </si>
  <si>
    <t>ALEF DOS SANTOS</t>
  </si>
  <si>
    <t>88887.598179/2021-00</t>
  </si>
  <si>
    <t>88887.598052/2021-00</t>
  </si>
  <si>
    <t>Estudos da Condição Humana</t>
  </si>
  <si>
    <t>33001014075P3</t>
  </si>
  <si>
    <t>LETICIA JOIA DE NOIS</t>
  </si>
  <si>
    <t>CLAUDINEI CAETANO JUNIOR</t>
  </si>
  <si>
    <t>GABRIEL PEDRO LIMA MOYSES FERNANDES</t>
  </si>
  <si>
    <t>LUCAS ARAUJO DOS SANTOS</t>
  </si>
  <si>
    <t>TARLEY MANSUR FANTAZZINI</t>
  </si>
  <si>
    <t>ESDRAS PARAVIZO DE BRITO</t>
  </si>
  <si>
    <t>GABRIELA DALL AGNOL</t>
  </si>
  <si>
    <t>LARISSA CAYLA CESARIO</t>
  </si>
  <si>
    <t>MATHEUS HENRIQUE MORATO DE MORAES</t>
  </si>
  <si>
    <t>KAROLINE RODRIGUES DE MORAES</t>
  </si>
  <si>
    <t>PATRICIA REGINA MANZINE MORALLES</t>
  </si>
  <si>
    <t>ANABEL MACHADO CARDOSO</t>
  </si>
  <si>
    <t>EMERSON BARBOSA DA SILVA</t>
  </si>
  <si>
    <t>ALEF CHRISTIAN APRIGIO BEZERRA</t>
  </si>
  <si>
    <t>CARLOS GUILHERME DAS NEVES CABRINE</t>
  </si>
  <si>
    <t>GRACIELY AQUINO DE OLIVEIRA</t>
  </si>
  <si>
    <t>LUIZ FELIPE KOGA VICENTE</t>
  </si>
  <si>
    <t>MARIA CRISTINA DE MEIRA NAZARENO</t>
  </si>
  <si>
    <t>RUBEM GARCIA DA SILVEIRA</t>
  </si>
  <si>
    <t>TOMAS NOGUEIRA RIBEIRO</t>
  </si>
  <si>
    <t>WALTER ALMEIDA CURY</t>
  </si>
  <si>
    <t>CLARA YAMILE DUARTE CUERVO</t>
  </si>
  <si>
    <t>LETICIA AMBROSIO</t>
  </si>
  <si>
    <t>ALEX DA SILVA VITORIO</t>
  </si>
  <si>
    <t>VANESSA DE SOUZA CASTRO</t>
  </si>
  <si>
    <t>JULIANA CRISTINA TERRA DE SOUZA</t>
  </si>
  <si>
    <t>CLARISSA SUELEN OLIVEIRA</t>
  </si>
  <si>
    <t>LUIZ GUSTAVO VERISSIMO E SILVA</t>
  </si>
  <si>
    <t>BEATRIZ FERNANDA JORGE</t>
  </si>
  <si>
    <t>CARLA LEITAO DA SILVA</t>
  </si>
  <si>
    <t>CELSO SPINARDI JUNIOR</t>
  </si>
  <si>
    <t>MARCELLE TACITA DE OLIVEIRA GOMES</t>
  </si>
  <si>
    <t>MARCIO PEROTTI CHICHITANO</t>
  </si>
  <si>
    <t>MICHEL DA SILVA CERIACO</t>
  </si>
  <si>
    <t>TACYLA AGUM THEOTONIO DE LIMA</t>
  </si>
  <si>
    <t>AMANDA CRISTINA COSTA PRADO</t>
  </si>
  <si>
    <t>FERNANDA IMADA DE LIMA</t>
  </si>
  <si>
    <t>PRISCILA MARCON</t>
  </si>
  <si>
    <t>SILVIA CRISTINA DE JESUS</t>
  </si>
  <si>
    <t>CAROLINE PARDI VICENTE</t>
  </si>
  <si>
    <t>MARIO GIOVANINI ANTAS DE FREITAS</t>
  </si>
  <si>
    <t>MILENA RICCO DOS SANTOS</t>
  </si>
  <si>
    <t>MILENA SCIASCIO GHIDINI</t>
  </si>
  <si>
    <t>BRUNA SCHMIDT GEMIM</t>
  </si>
  <si>
    <t>GABRIELA GIUSTI</t>
  </si>
  <si>
    <t>KELLY BOSSARDI DIAS</t>
  </si>
  <si>
    <t>MARINA PANNUNZIO RIBEIRO</t>
  </si>
  <si>
    <t>CAMILA MACEDO TEIXEIRA</t>
  </si>
  <si>
    <t>ANA RAQUEL RUIZ ABRAHAO</t>
  </si>
  <si>
    <t>LORENA JORGE LORENZI</t>
  </si>
  <si>
    <t>ADAILTON GOMES PEREIRA</t>
  </si>
  <si>
    <t>EDSON BRUNO LARA ROSA</t>
  </si>
  <si>
    <t>FRANCIELE REGINA DEMARCHI</t>
  </si>
  <si>
    <t>PAMELA KEITI BAENA</t>
  </si>
  <si>
    <t>THOMAS VICTOR BARRETO CARDOSO</t>
  </si>
  <si>
    <t>PATRICIA D AZEREDO ORLANDO BACCIOTTI</t>
  </si>
  <si>
    <t>AMANDA RINALDI SORIGOTTI</t>
  </si>
  <si>
    <t>JOSE FRANCISCO CALDEIRA MARANHO</t>
  </si>
  <si>
    <t>LEONARDO SUAVE</t>
  </si>
  <si>
    <t>VINICIUS ARANDA</t>
  </si>
  <si>
    <t>YARA CAROLINE MASSONI</t>
  </si>
  <si>
    <t>FELIPE DE AQUINO LIMA</t>
  </si>
  <si>
    <t>NATALIA ALVAREZ RODRIGUES</t>
  </si>
  <si>
    <t>JOSE DAVI DOS SANTOS NEVES</t>
  </si>
  <si>
    <t>CARINA ARAUJO DE FACIO</t>
  </si>
  <si>
    <t>DAIANE ROBERTA VIANA</t>
  </si>
  <si>
    <t>88887.604360/2021-00</t>
  </si>
  <si>
    <t>88887.604386/2021-00</t>
  </si>
  <si>
    <t>88887.600246/2021-00</t>
  </si>
  <si>
    <t>88887.600244/2021-00</t>
  </si>
  <si>
    <t>88887.603309/2021-00</t>
  </si>
  <si>
    <t>88887.599958/2021-00</t>
  </si>
  <si>
    <t>88887.600234/2021-00</t>
  </si>
  <si>
    <t>88887.599918/2021-00</t>
  </si>
  <si>
    <t>88887.601320/2021-00</t>
  </si>
  <si>
    <t>88887.604831/2021-00</t>
  </si>
  <si>
    <t>88887.604833/2021-00</t>
  </si>
  <si>
    <t>88887.604599/2021-00</t>
  </si>
  <si>
    <t>88887.604607/2021-00</t>
  </si>
  <si>
    <t>88887.604629/2021-00</t>
  </si>
  <si>
    <t>88887.604626/2021-00</t>
  </si>
  <si>
    <t>88887.604616/2021-00</t>
  </si>
  <si>
    <t>88887.604619/2021-00</t>
  </si>
  <si>
    <t>88887.603642/2021-00</t>
  </si>
  <si>
    <t>88887.603648/2021-00</t>
  </si>
  <si>
    <t>88887.603652/2021-00</t>
  </si>
  <si>
    <t>88887.603673/2021-00</t>
  </si>
  <si>
    <t>88887.603662/2021-00</t>
  </si>
  <si>
    <t>88887.603676/2021-00</t>
  </si>
  <si>
    <t>88887.603664/2021-00</t>
  </si>
  <si>
    <t>88887.603668/2021-00</t>
  </si>
  <si>
    <t>88887.601596/2021-00</t>
  </si>
  <si>
    <t>88887.601595/2021-00</t>
  </si>
  <si>
    <t>88887.604844/2021-00</t>
  </si>
  <si>
    <t>88887.604845/2021-00</t>
  </si>
  <si>
    <t>88887.604596/2021-00</t>
  </si>
  <si>
    <t>88887.604595/2021-00</t>
  </si>
  <si>
    <t>88887.600554/2021-00</t>
  </si>
  <si>
    <t>88887.600552/2021-00</t>
  </si>
  <si>
    <t>88887.600555/2021-00</t>
  </si>
  <si>
    <t>88887.600565/2021-00</t>
  </si>
  <si>
    <t>88887.600779/2021-00</t>
  </si>
  <si>
    <t>88887.600780/2021-00</t>
  </si>
  <si>
    <t>88887.600714/2021-00</t>
  </si>
  <si>
    <t>88887.600778/2021-00</t>
  </si>
  <si>
    <t>88887.600550/2021-00</t>
  </si>
  <si>
    <t>88887.600783/2021-00</t>
  </si>
  <si>
    <t>88887.600784/2021-00</t>
  </si>
  <si>
    <t>88887.600785/2021-00</t>
  </si>
  <si>
    <t>88887.600787/2021-00</t>
  </si>
  <si>
    <t>88887.599931/2021-00</t>
  </si>
  <si>
    <t>88887.599925/2021-00</t>
  </si>
  <si>
    <t>88887.599927/2021-00</t>
  </si>
  <si>
    <t>88887.599929/2021-00</t>
  </si>
  <si>
    <t>88887.599935/2021-00</t>
  </si>
  <si>
    <t>88887.599939/2021-00</t>
  </si>
  <si>
    <t>88887.600021/2021-00</t>
  </si>
  <si>
    <t>88887.599949/2021-00</t>
  </si>
  <si>
    <t>88887.603849/2021-00</t>
  </si>
  <si>
    <t>88887.603843/2021-00</t>
  </si>
  <si>
    <t>88887.603837/2021-00</t>
  </si>
  <si>
    <t>88887.603853/2021-00</t>
  </si>
  <si>
    <t>88887.603827/2021-00</t>
  </si>
  <si>
    <t>88887.600226/2021-00</t>
  </si>
  <si>
    <t>88887.600225/2021-00</t>
  </si>
  <si>
    <t>88887.602218/2021-00</t>
  </si>
  <si>
    <t>88887.602219/2021-00</t>
  </si>
  <si>
    <t>88887.602201/2021-00</t>
  </si>
  <si>
    <t>88887.602207/2021-00</t>
  </si>
  <si>
    <t>88887.602211/2021-00</t>
  </si>
  <si>
    <t>88887.603436/2021-00</t>
  </si>
  <si>
    <t>88887.600193/2021-00</t>
  </si>
  <si>
    <t>88887.600988/2021-00</t>
  </si>
  <si>
    <t>88887.600989/2021-00</t>
  </si>
  <si>
    <t>88887.600991/2021-00</t>
  </si>
  <si>
    <t>88887.600984/2021-00</t>
  </si>
  <si>
    <t>88887.601725/2021-00</t>
  </si>
  <si>
    <t>88887.604913/2021-00</t>
  </si>
  <si>
    <t>88887.601932/2021-00</t>
  </si>
  <si>
    <t>88887.600980/2021-00</t>
  </si>
  <si>
    <t>88887.601928/2021-00</t>
  </si>
  <si>
    <t>88887.601939/2021-00</t>
  </si>
  <si>
    <t>88887.604897/2021-00</t>
  </si>
  <si>
    <t>88887.605340/2021-00</t>
  </si>
  <si>
    <t>88887.604038/2021-00</t>
  </si>
  <si>
    <t>88887.601441/2021-00</t>
  </si>
  <si>
    <t>88887.601435/2021-00</t>
  </si>
  <si>
    <t>88887.601318/2021-00</t>
  </si>
  <si>
    <t>MARCIA FERNANDA DE CAMARGO</t>
  </si>
  <si>
    <t>WILIAM RETAMIRO</t>
  </si>
  <si>
    <t>PEDRO HENRIQUE CORREA KIM</t>
  </si>
  <si>
    <t>LETICIA FERREIRA REIS</t>
  </si>
  <si>
    <t>MATHEUS HENRIQUE JUNQUEIRA SALDANHA</t>
  </si>
  <si>
    <t>RITHA RUBI HUAYSARA CONDORI</t>
  </si>
  <si>
    <t>VITOR DUNCAN MARINHO</t>
  </si>
  <si>
    <t>LUCAS AZZIS FERREIRA DE LUCA</t>
  </si>
  <si>
    <t>MYLENA SILVA MAGALHAES</t>
  </si>
  <si>
    <t>ADSON NEY DOS SANTOS AMORIM</t>
  </si>
  <si>
    <t>NIKOLAS GUSTAVO PALLISSER SILVA</t>
  </si>
  <si>
    <t>WELDJA MARQUES DA SILVA LIMA</t>
  </si>
  <si>
    <t>BEATRIZ DE MELO SILVA</t>
  </si>
  <si>
    <t>BRUNA CINQUINI RIBEIRO</t>
  </si>
  <si>
    <t>BRUNO PORTARI JACOBSEM</t>
  </si>
  <si>
    <t>MURILO HENRIQUE MOREIRA</t>
  </si>
  <si>
    <t>ANA LAURA MARTINS MULKSON ALVES</t>
  </si>
  <si>
    <t>ARTUR DA SILVA CRUZ</t>
  </si>
  <si>
    <t>ERYKA THAMYRIS DAMASCENA NOBREGA</t>
  </si>
  <si>
    <t>JOSENILTON DE JESUS SANTOS</t>
  </si>
  <si>
    <t>KAROLINE RIBAS MAZUY</t>
  </si>
  <si>
    <t>LAYLA ULIANA PINHEIRO</t>
  </si>
  <si>
    <t>MAURICIO AUGUSTO PINTO MORENO DA SILVA ALVES</t>
  </si>
  <si>
    <t>MYKAELLI ANDRADE SANTOS</t>
  </si>
  <si>
    <t>RENAN DE OLIVEIRA GONCALVES</t>
  </si>
  <si>
    <t>TAMIRES DOS SANTOS PEREIRA</t>
  </si>
  <si>
    <t>ANA PAULA SILVA ARTUR</t>
  </si>
  <si>
    <t>ELENARA OLIVEIRA DA SILVA</t>
  </si>
  <si>
    <t>ALESSANDRA PEZZINI</t>
  </si>
  <si>
    <t>JOAO PEDRO FERREIRA DE CAMPOS</t>
  </si>
  <si>
    <t>JOSE HENRIQUE NEGRI PEREIRA</t>
  </si>
  <si>
    <t>NILTON SILVA COSTA MAFRA</t>
  </si>
  <si>
    <t>WALLAS DOUGLAS DE MACEDO SOUZA</t>
  </si>
  <si>
    <t>PAULA JOAO FRANCISCO VENTURINI</t>
  </si>
  <si>
    <t>SAMANTHA JANAINA DEMARCHI</t>
  </si>
  <si>
    <t>88887.608098/2021-00</t>
  </si>
  <si>
    <t>88887.610882/2021-00</t>
  </si>
  <si>
    <t>88887.609196/2021-00</t>
  </si>
  <si>
    <t>88887.606820/2021-00</t>
  </si>
  <si>
    <t>88887.609249/2021-00</t>
  </si>
  <si>
    <t>88887.609256/2021-00</t>
  </si>
  <si>
    <t>88887.609252/2021-00</t>
  </si>
  <si>
    <t>88887.611134/2021-00</t>
  </si>
  <si>
    <t>88887.611147/2021-00</t>
  </si>
  <si>
    <t>88887.611171/2021-00</t>
  </si>
  <si>
    <t>88887.611216/2021-00</t>
  </si>
  <si>
    <t>88887.611716/2021-00</t>
  </si>
  <si>
    <t>88887.611710/2021-00</t>
  </si>
  <si>
    <t>88887.608867/2021-00</t>
  </si>
  <si>
    <t>88887.610822/2021-00</t>
  </si>
  <si>
    <t>88887.609339/2021-00</t>
  </si>
  <si>
    <t>88887.608184/2021-00</t>
  </si>
  <si>
    <t>88887.608293/2021-00</t>
  </si>
  <si>
    <t>88887.607014/2021-00</t>
  </si>
  <si>
    <t>88887.607122/2021-00</t>
  </si>
  <si>
    <t>88887.607064/2021-00</t>
  </si>
  <si>
    <t>88887.606999/2021-00</t>
  </si>
  <si>
    <t>88887.607012/2021-00</t>
  </si>
  <si>
    <t>88887.607003/2021-00</t>
  </si>
  <si>
    <t>88887.607032/2021-00</t>
  </si>
  <si>
    <t>88887.607190/2021-00</t>
  </si>
  <si>
    <t>88887.607184/2021-00</t>
  </si>
  <si>
    <t>88887.607025/2021-00</t>
  </si>
  <si>
    <t>88887.607120/2021-00</t>
  </si>
  <si>
    <t>88887.607018/2021-00</t>
  </si>
  <si>
    <t>88887.607009/2021-00</t>
  </si>
  <si>
    <t>88887.607115/2021-00</t>
  </si>
  <si>
    <t>88887.606549/2021-00</t>
  </si>
  <si>
    <t>88887.606540/2021-00</t>
  </si>
  <si>
    <t>88887.606531/2021-00</t>
  </si>
  <si>
    <t>88887.610912/2021-00</t>
  </si>
  <si>
    <t>88887.606534/2021-00</t>
  </si>
  <si>
    <t>88887.606532/2021-00</t>
  </si>
  <si>
    <t>88887.607019/2021-00</t>
  </si>
  <si>
    <t>88887.609679/2021-00</t>
  </si>
  <si>
    <t>88887.609717/2021-00</t>
  </si>
  <si>
    <t>Mudança de Programa Capes</t>
  </si>
  <si>
    <t>STEFANIA FACHINA</t>
  </si>
  <si>
    <t>ELIS COIMBRA DE MOURA</t>
  </si>
  <si>
    <t>JHON FREDDY CONTRERAS ROJAS</t>
  </si>
  <si>
    <t>CESAR AUGUSTO ANTONIO JUNIOR</t>
  </si>
  <si>
    <t>JULIA HELENA DE PAULA</t>
  </si>
  <si>
    <t>GABRIELA ARRUDA DA SILVA MARCONDES</t>
  </si>
  <si>
    <t>FELIPE LISSONI DE ANDRADE NOGUEIRA</t>
  </si>
  <si>
    <t>FREDERICO RESENDE ALVES</t>
  </si>
  <si>
    <t>KYL ASSAF</t>
  </si>
  <si>
    <t>ELISABETE TEIXEIRA TSUKADA</t>
  </si>
  <si>
    <t>KELLEN BIUDES DOS SANTOS</t>
  </si>
  <si>
    <t>MARCIA FERNANDA MENDES DOS SANTOS</t>
  </si>
  <si>
    <t>MARIANA TABATA OSCHVAT VALALA</t>
  </si>
  <si>
    <t>STEPHANY MENDES OLIVEIRA</t>
  </si>
  <si>
    <t>DENISE RASERA</t>
  </si>
  <si>
    <t>BEATRIZ DE DEUS GROTTO</t>
  </si>
  <si>
    <t>MARIANE CRISTINA INOCENTE</t>
  </si>
  <si>
    <t>CAIQUE SANTOS LIMA</t>
  </si>
  <si>
    <t>JACILENE MARTINS MEDEIROS</t>
  </si>
  <si>
    <t>HELEN CRISTIANE DA SILVA THEODORO</t>
  </si>
  <si>
    <t>ERICK GABRIEL RIBEIRO DOS ANJOS</t>
  </si>
  <si>
    <t>RAFAEL BARBOSA</t>
  </si>
  <si>
    <t>RICARDO FELIPE LANCELOTTI</t>
  </si>
  <si>
    <t>GUILHERME TAVARES DE ARRUDA</t>
  </si>
  <si>
    <t>THIAGO WEYK DE OLIVEIRA BELICHE</t>
  </si>
  <si>
    <t>ISABELLA LETICIA DE PADUA CRUZ E SOUZA</t>
  </si>
  <si>
    <t>88887.615181/2021-00</t>
  </si>
  <si>
    <t>88887.613426/2021-00</t>
  </si>
  <si>
    <t>88887.613671/2021-00</t>
  </si>
  <si>
    <t>88887.612599/2021-00</t>
  </si>
  <si>
    <t>88887.612608/2021-00</t>
  </si>
  <si>
    <t>88887.612603/2021-00</t>
  </si>
  <si>
    <t>88887.614908/2021-00</t>
  </si>
  <si>
    <t>88887.612499/2021-00</t>
  </si>
  <si>
    <t>88887.612761/2021-00</t>
  </si>
  <si>
    <t>88887.612500/2021-00</t>
  </si>
  <si>
    <t>88887.612507/2021-00</t>
  </si>
  <si>
    <t>88887.612502/2021-00</t>
  </si>
  <si>
    <t>88887.612505/2021-00</t>
  </si>
  <si>
    <t>88887.612501/2021-00</t>
  </si>
  <si>
    <t>88887.612503/2021-00</t>
  </si>
  <si>
    <t>88887.614408/2021-00</t>
  </si>
  <si>
    <t>88887.612370/2021-00</t>
  </si>
  <si>
    <t>88887.612819/2021-00</t>
  </si>
  <si>
    <t>88887.613893/2021-00</t>
  </si>
  <si>
    <t>88887.613894/2021-00</t>
  </si>
  <si>
    <t>88887.612375/2021-00</t>
  </si>
  <si>
    <t>88887.612376/2021-00</t>
  </si>
  <si>
    <t>88887.613938/2021-00</t>
  </si>
  <si>
    <t>88887.612824/2021-00</t>
  </si>
  <si>
    <t>88887.612843/2021-00</t>
  </si>
  <si>
    <t>88887.612841/2021-00</t>
  </si>
  <si>
    <t>88887.612786/2021-00</t>
  </si>
  <si>
    <t>88887.612921/2021-00</t>
  </si>
  <si>
    <t>88887.613295/2021-00</t>
  </si>
  <si>
    <t>ANA PAULA DE OLIVEIRA</t>
  </si>
  <si>
    <t>TAINARA DURO AGOSTINI</t>
  </si>
  <si>
    <t>ALEXANDRE BRANCO PEREIRA</t>
  </si>
  <si>
    <t>ARIANE VASQUES ZAMBRINI</t>
  </si>
  <si>
    <t>ROCHELLE FOLTRAM</t>
  </si>
  <si>
    <t>CAROLINA DA SILVA SHIRAMIZO</t>
  </si>
  <si>
    <t>RODRIGO FERNANDO MURCA BARROSO</t>
  </si>
  <si>
    <t>RODRIGO FERRARI LUCAS LASSANCE</t>
  </si>
  <si>
    <t>FATIMA BEATRIZ MANIEIRO DO AMARAL</t>
  </si>
  <si>
    <t>88887.616982/2021-00</t>
  </si>
  <si>
    <t>88887.617433/2021-00</t>
  </si>
  <si>
    <t>88887.616983/2021-00</t>
  </si>
  <si>
    <t>88887.616985/2021-00</t>
  </si>
  <si>
    <t>88887.616986/2021-00</t>
  </si>
  <si>
    <t>88887.616981/2021-00</t>
  </si>
  <si>
    <t>88887.615402/2021-00</t>
  </si>
  <si>
    <t>88887.615404/2021-00</t>
  </si>
  <si>
    <t>88887.615482/2021-00</t>
  </si>
  <si>
    <t>Estágio no Exterior</t>
  </si>
  <si>
    <t>WANESSA KAROLINE MACIEL CARVALHO</t>
  </si>
  <si>
    <t>FELIPE NASCIMENTO ARROYO</t>
  </si>
  <si>
    <t>ARIEL POLLO BALLERINI</t>
  </si>
  <si>
    <t>ERICA APARECIDA MARTINS SIQUEIRA</t>
  </si>
  <si>
    <t>FERNANDA ROVERSSI</t>
  </si>
  <si>
    <t>LAURA HELLEN DOS SANTOS CERQUEIRA GOMES</t>
  </si>
  <si>
    <t>88887.619650/2021-00</t>
  </si>
  <si>
    <t>88887.619750/2021-00</t>
  </si>
  <si>
    <t>88887.620611/2021-00</t>
  </si>
  <si>
    <t>88887.619751/2021-00</t>
  </si>
  <si>
    <t>88887.620340/2021-00</t>
  </si>
  <si>
    <t>88887.620254/2021-00</t>
  </si>
  <si>
    <t>88887.620250/2021-00</t>
  </si>
  <si>
    <t>88887.620247/2021-00</t>
  </si>
  <si>
    <t>88887.620609/2021-00</t>
  </si>
  <si>
    <t>88887.620595/2021-00</t>
  </si>
  <si>
    <t>CAMILA PEREIRA SABADINI</t>
  </si>
  <si>
    <t>BRENO OSVALDO FUNICHELI</t>
  </si>
  <si>
    <t>CONRADO DOS SANTOS ALVES SAUD</t>
  </si>
  <si>
    <t>DANIELE DONIZETE DE LIMA</t>
  </si>
  <si>
    <t>LUIZ ANTONIO ROZENDO</t>
  </si>
  <si>
    <t>NATANAEL FABRICIO DACIOLI BATISTA</t>
  </si>
  <si>
    <t>RAFAELA SANTOS GAMA</t>
  </si>
  <si>
    <t>BIANCA MARIA VIEIRA DOS SANTOS SILVA</t>
  </si>
  <si>
    <t>REBECA VIEIRA DE LIMA</t>
  </si>
  <si>
    <t>YASMINE BRAGA THEODORO</t>
  </si>
  <si>
    <t>AYLON MATHEUS STAHL</t>
  </si>
  <si>
    <t>GABRIEL LUZ CHAVES</t>
  </si>
  <si>
    <t>LETICIA PEREIRA ALMEIDA</t>
  </si>
  <si>
    <t>PAULO SERGIO SANTOS JUNIOR</t>
  </si>
  <si>
    <t>88887.622611/2021-00</t>
  </si>
  <si>
    <t>88887.622608/2021-00</t>
  </si>
  <si>
    <t>88887.622612/2021-00</t>
  </si>
  <si>
    <t>88887.622613/2021-00</t>
  </si>
  <si>
    <t>88887.622609/2021-00</t>
  </si>
  <si>
    <t>88887.623859/2021-00</t>
  </si>
  <si>
    <t>88887.623857/2021-00</t>
  </si>
  <si>
    <t>88887.624103/2021-00</t>
  </si>
  <si>
    <t>88887.624214/2021-00</t>
  </si>
  <si>
    <t>88887.624702/2021-00</t>
  </si>
  <si>
    <t>88887.624195/2021-00</t>
  </si>
  <si>
    <t>88887.624192/2021-00</t>
  </si>
  <si>
    <t>PEDRO LOPES DE SOUZA</t>
  </si>
  <si>
    <t>RAFAEL DA COSTA SILVA</t>
  </si>
  <si>
    <t>LUCAS DELLOSSO PENTEADO</t>
  </si>
  <si>
    <t>LIVIA PICCHI</t>
  </si>
  <si>
    <t>JANAINA ALVES DE LIMA</t>
  </si>
  <si>
    <t>CARLOS FRANKLIN TACO PEDRAZA</t>
  </si>
  <si>
    <t>DENICI LAURA CARVALHO</t>
  </si>
  <si>
    <t>ROBERTA DIAS DE MORAES RIBEIRO</t>
  </si>
  <si>
    <t>ANA PAULA ZIMIANI VICENTE</t>
  </si>
  <si>
    <t>RENATA CAROLINA MARIA DA CRUZ</t>
  </si>
  <si>
    <t>KAREN CRISTINA SOARES CAVALHEIRO</t>
  </si>
  <si>
    <t>THAIS ARIANE AMORIM CORREIA</t>
  </si>
  <si>
    <t>LORENA LAIS SALA</t>
  </si>
  <si>
    <t>VITOR DE SOUZA DIAS</t>
  </si>
  <si>
    <t>RAFAEL RESENDE ASSIS SILVA</t>
  </si>
  <si>
    <t>ALEXANDRE TEIXEIRA BORGES</t>
  </si>
  <si>
    <t>ANDRESSA CORTEZ DE LOURENCO</t>
  </si>
  <si>
    <t>88887.625879/2021-00</t>
  </si>
  <si>
    <t>88887.625878/2021-00</t>
  </si>
  <si>
    <t>88887.625313/2021-00</t>
  </si>
  <si>
    <t>88887.625544/2021-00</t>
  </si>
  <si>
    <t>88887.626566/2021-00</t>
  </si>
  <si>
    <t>88887.626640/2021-00</t>
  </si>
  <si>
    <t>88887.626697/2021-00</t>
  </si>
  <si>
    <t>88887.625316/2021-00</t>
  </si>
  <si>
    <t>88887.625323/2021-00</t>
  </si>
  <si>
    <t>88887.625318/2021-00</t>
  </si>
  <si>
    <t>88887.625317/2021-00</t>
  </si>
  <si>
    <t>88887.625430/2021-00</t>
  </si>
  <si>
    <t>88887.625432/2021-00</t>
  </si>
  <si>
    <t>88887.626373/2021-00</t>
  </si>
  <si>
    <t>88887.626637/2021-00</t>
  </si>
  <si>
    <t>88887.625336/2021-00</t>
  </si>
  <si>
    <t>88887.625550/2021-00</t>
  </si>
  <si>
    <t>88887.626413/2021-00</t>
  </si>
  <si>
    <t>88887.626005/2021-00</t>
  </si>
  <si>
    <t>88887.626411/2021-00</t>
  </si>
  <si>
    <t>MATEUS ANTONIO FERNANDES BISCASSI</t>
  </si>
  <si>
    <t>VANESSA ARAUJO GRACIANO</t>
  </si>
  <si>
    <t>FERNANDA CAROLINA ROZENDO</t>
  </si>
  <si>
    <t>LARISSA FERNANDES FRANCO</t>
  </si>
  <si>
    <t>MARIO CESAR GARCIA DUARTE</t>
  </si>
  <si>
    <t>GLENDA ESTEVES RODRIGUES</t>
  </si>
  <si>
    <t>HADASSA KEULY SOUSA FELICIO</t>
  </si>
  <si>
    <t>ILMARA RIBEIRO PIMENTEL</t>
  </si>
  <si>
    <t>88887.627372/2021-00</t>
  </si>
  <si>
    <t>88887.627851/2021-00</t>
  </si>
  <si>
    <t>88887.627500/2021-00</t>
  </si>
  <si>
    <t>88887.627502/2021-00</t>
  </si>
  <si>
    <t>88887.627366/2021-00</t>
  </si>
  <si>
    <t>88887.628187/2021-00</t>
  </si>
  <si>
    <t>88887.628190/2021-00</t>
  </si>
  <si>
    <t>88887.627378/2021-00</t>
  </si>
  <si>
    <t>EDUARDO VIEIRA DO NASCIMENTO</t>
  </si>
  <si>
    <t>CARLOS HERNANI CRUZ MARMOL</t>
  </si>
  <si>
    <t>ROMARIO ROCHA DO NASCIMENTO</t>
  </si>
  <si>
    <t>TAINA PAIS DA SILVA</t>
  </si>
  <si>
    <t>VITOR LAYTYNHER SANTOS DE ALMEIDA</t>
  </si>
  <si>
    <t>JESUS DAVID SIERRA MARTINEZ</t>
  </si>
  <si>
    <t>CAROLINE FERREIRA DA SILVA</t>
  </si>
  <si>
    <t>RAFAELA LETICIA BRITO BISPO</t>
  </si>
  <si>
    <t>JOAO VITOR ALVES DE AZEVEDO BARROS</t>
  </si>
  <si>
    <t>BRUNA OLIVEIRA DA SILVA</t>
  </si>
  <si>
    <t>JULIANE DAYRLE VASCONCELOS DA COSTA</t>
  </si>
  <si>
    <t>SAMARA CRISTINA FERREIRA DA COSTA</t>
  </si>
  <si>
    <t>ZULMA SAPUYES MEDINA</t>
  </si>
  <si>
    <t>GABRIELA CASSEMILIANO</t>
  </si>
  <si>
    <t>88887.629483/2021-00</t>
  </si>
  <si>
    <t>88887.630273/2021-00</t>
  </si>
  <si>
    <t>88887.630276/2021-00</t>
  </si>
  <si>
    <t>88887.630279/2021-00</t>
  </si>
  <si>
    <t>88887.629487/2021-00</t>
  </si>
  <si>
    <t>88887.630504/2021-00</t>
  </si>
  <si>
    <t>88887.629481/2021-00</t>
  </si>
  <si>
    <t>88887.629980/2021-00</t>
  </si>
  <si>
    <t>88887.630415/2021-00</t>
  </si>
  <si>
    <t>88887.629659/2021-00</t>
  </si>
  <si>
    <t>88887.630492/2021-00</t>
  </si>
  <si>
    <t>88887.630271/2021-00</t>
  </si>
  <si>
    <t>88887.629485/2021-00</t>
  </si>
  <si>
    <t>88887.629479/2021-00</t>
  </si>
  <si>
    <t>88887.629693/2021-00</t>
  </si>
  <si>
    <t>88887.629416/2021-00</t>
  </si>
  <si>
    <t>88887.630000/2021-00</t>
  </si>
  <si>
    <t>88887.629982/2021-00</t>
  </si>
  <si>
    <t>88887.630337/2021-00</t>
  </si>
  <si>
    <t>88887.630335/2021-00</t>
  </si>
  <si>
    <t>PAULO EDUARDO ZANNI JUNIOR</t>
  </si>
  <si>
    <t>88887.630656/2021-00</t>
  </si>
  <si>
    <t>ANDREIA CORDEIRO MECCA</t>
  </si>
  <si>
    <t>EDSON GUILHERME DE SOUZA</t>
  </si>
  <si>
    <t>MANUEL STALIN TORRES GONZALES</t>
  </si>
  <si>
    <t>GUILHERME DE CARVALHO FALSARELLA</t>
  </si>
  <si>
    <t>RODRIGO THOMAZ DA SILVA</t>
  </si>
  <si>
    <t>ANA LETICIA ARELARO</t>
  </si>
  <si>
    <t>GIACOMO FIORITTI LEANDRO</t>
  </si>
  <si>
    <t>GUILHERME SALES SMANIA</t>
  </si>
  <si>
    <t>FATUMATA DJARAI BALDE</t>
  </si>
  <si>
    <t>TAINA SOUZA SANTOS</t>
  </si>
  <si>
    <t>EKATERINA FIRSENKO</t>
  </si>
  <si>
    <t>MAQUELE ANTUNES DE OLIVEIRA</t>
  </si>
  <si>
    <t>NATALIE MARTINS PRADO</t>
  </si>
  <si>
    <t>VANESSA SOARES DOS SANTOS</t>
  </si>
  <si>
    <t>LETICIA FERRARESI HIDALGO</t>
  </si>
  <si>
    <t>EVERTON HOLANDA SALES</t>
  </si>
  <si>
    <t>88887.638941/2021-00</t>
  </si>
  <si>
    <t>88887.638939/2021-00</t>
  </si>
  <si>
    <t>88887.639144/2021-00</t>
  </si>
  <si>
    <t>88887.639138/2021-00</t>
  </si>
  <si>
    <t>88887.639141/2021-00</t>
  </si>
  <si>
    <t>88887.638027/2021-00</t>
  </si>
  <si>
    <t>88887.638029/2021-00</t>
  </si>
  <si>
    <t>88887.639162/2021-00</t>
  </si>
  <si>
    <t>88887.639165/2021-00</t>
  </si>
  <si>
    <t>88887.637061/2021-00</t>
  </si>
  <si>
    <t>88887.637062/2021-00</t>
  </si>
  <si>
    <t>88887.636648/2021-00</t>
  </si>
  <si>
    <t>88887.636647/2021-00</t>
  </si>
  <si>
    <t>88887.636643/2021-00</t>
  </si>
  <si>
    <t>88887.636191/2021-00</t>
  </si>
  <si>
    <t>88887.634313/2021-00</t>
  </si>
  <si>
    <t>88887.634314/2021-00</t>
  </si>
  <si>
    <t>88887.634312/2021-00</t>
  </si>
  <si>
    <t>88887.634330/2021-00</t>
  </si>
  <si>
    <t>88887.634339/2021-00</t>
  </si>
  <si>
    <t>88887.634329/2021-00</t>
  </si>
  <si>
    <t>88887.634325/2021-00</t>
  </si>
  <si>
    <t>88887.634331/2021-00</t>
  </si>
  <si>
    <t>REDE-PPGS</t>
  </si>
  <si>
    <t>88887.634295/2021-00</t>
  </si>
  <si>
    <t>88887.634306/2021-00</t>
  </si>
  <si>
    <t>88887.634301/2021-00</t>
  </si>
  <si>
    <t>88887.634302/2021-00</t>
  </si>
  <si>
    <t>88887.634294/2021-00</t>
  </si>
  <si>
    <t>88887.634299/2021-00</t>
  </si>
  <si>
    <t>88887.634300/2021-00</t>
  </si>
  <si>
    <t>88887.634296/2021-00</t>
  </si>
  <si>
    <t>88887.634303/2021-00</t>
  </si>
  <si>
    <t>88887.634297/2021-00</t>
  </si>
  <si>
    <t>88887.634305/2021-00</t>
  </si>
  <si>
    <t>88887.634307/2021-00</t>
  </si>
  <si>
    <t>88887.634309/2021-00</t>
  </si>
  <si>
    <t>88887.634315/2021-00</t>
  </si>
  <si>
    <t>88887.634311/2021-00</t>
  </si>
  <si>
    <t>88887.634316/2021-00</t>
  </si>
  <si>
    <t>88887.634310/2021-00</t>
  </si>
  <si>
    <t>88887.634308/2021-00</t>
  </si>
  <si>
    <t>88887.634318/2021-00</t>
  </si>
  <si>
    <t>88887.634319/2021-00</t>
  </si>
  <si>
    <t>88887.634321/2021-00</t>
  </si>
  <si>
    <t>88887.634324/2021-00</t>
  </si>
  <si>
    <t>88887.634337/2021-00</t>
  </si>
  <si>
    <t>88887.634332/2021-00</t>
  </si>
  <si>
    <t>88887.634322/2021-00</t>
  </si>
  <si>
    <t>88887.634326/2021-00</t>
  </si>
  <si>
    <t>88887.634323/2021-00</t>
  </si>
  <si>
    <t>88887.634320/2021-00</t>
  </si>
  <si>
    <t>88887.634327/2021-00</t>
  </si>
  <si>
    <t>88887.634336/2021-00</t>
  </si>
  <si>
    <t>88887.634338/2021-00</t>
  </si>
  <si>
    <t>88887.634346/2021-00</t>
  </si>
  <si>
    <t>88887.634342/2021-00</t>
  </si>
  <si>
    <t>88887.634343/2021-00</t>
  </si>
  <si>
    <t>88887.634348/2021-00</t>
  </si>
  <si>
    <t>88887.634344/2021-00</t>
  </si>
  <si>
    <t>88887.634345/2021-00</t>
  </si>
  <si>
    <t>88887.634341/2021-00</t>
  </si>
  <si>
    <t>88887.634340/2021-00</t>
  </si>
  <si>
    <t>LETICIA YUKI DE ARAUJO FURUKAWA</t>
  </si>
  <si>
    <t>VITOR GOMES</t>
  </si>
  <si>
    <t>LEONARDO BARBOSA CONSONNI</t>
  </si>
  <si>
    <t>THIAGO TAKAMURA YANAGUISSAVA</t>
  </si>
  <si>
    <t>LUIS OTAVIO ZAPAROLI FALSETTI</t>
  </si>
  <si>
    <t>GUILHERME BERGARO SAGULA DE ALMEIDA</t>
  </si>
  <si>
    <t>ICARO CALDEIRA FINHANA</t>
  </si>
  <si>
    <t>ANDRESSA CRISTINA DE ALMEIDA NASCIMENTO</t>
  </si>
  <si>
    <t>ARTHUR MARTINS GABRIEL</t>
  </si>
  <si>
    <t>FRANCISCO LIMA CARDOSO</t>
  </si>
  <si>
    <t>MARIA ANTONIA RODRIGUES DE PAULO</t>
  </si>
  <si>
    <t>PEDRO AUGUSTO MAROCCO MORO</t>
  </si>
  <si>
    <t>VITOR GABRIEL DA SILVA PASTANA</t>
  </si>
  <si>
    <t>88887.640840/2021-00</t>
  </si>
  <si>
    <t>88887.640430/2021-00</t>
  </si>
  <si>
    <t>88887.641464/2021-00</t>
  </si>
  <si>
    <t>88887.641465/2021-00</t>
  </si>
  <si>
    <t>88887.639824/2021-00</t>
  </si>
  <si>
    <t>88887.640844/2021-00</t>
  </si>
  <si>
    <t>88887.639814/2021-00</t>
  </si>
  <si>
    <t>88887.641045/2021-00</t>
  </si>
  <si>
    <t>88887.641038/2021-00</t>
  </si>
  <si>
    <t>88887.641050/2021-00</t>
  </si>
  <si>
    <t>88887.641061/2021-00</t>
  </si>
  <si>
    <t>88887.641064/2021-00</t>
  </si>
  <si>
    <t>88887.641066/2021-00</t>
  </si>
  <si>
    <t>GUILHERME PRADO ROITBERG</t>
  </si>
  <si>
    <t>BRUNO FERNANDES</t>
  </si>
  <si>
    <t>FABRICIO RODRIGUES PIZELLI</t>
  </si>
  <si>
    <t>RANDY PEREA ALVAREZ</t>
  </si>
  <si>
    <t>ARTHUR FILIPE FREIRE GOMES</t>
  </si>
  <si>
    <t>GABRIELA SILVA DIAS</t>
  </si>
  <si>
    <t>THAIS DE AGRELLA JANOLLA</t>
  </si>
  <si>
    <t>FERNANDA LAIS RIBEIRO</t>
  </si>
  <si>
    <t>JOAO GABRIEL TRAJANO DANTAS</t>
  </si>
  <si>
    <t>THIAGO CONSIGLIO CRUZ</t>
  </si>
  <si>
    <t>TATIANA MARIA SOARES GOMES</t>
  </si>
  <si>
    <t>LUANA DE PAROLIS BIANCHINI</t>
  </si>
  <si>
    <t>88887.644568/2021-00</t>
  </si>
  <si>
    <t>88887.644592/2021-00</t>
  </si>
  <si>
    <t>88887.644593/2021-00</t>
  </si>
  <si>
    <t>88887.642963/2021-00</t>
  </si>
  <si>
    <t>88887.644311/2021-00</t>
  </si>
  <si>
    <t>88887.644310/2021-00</t>
  </si>
  <si>
    <t>88887.642975/2021-00</t>
  </si>
  <si>
    <t>88887.644563/2021-00</t>
  </si>
  <si>
    <t>88887.644684/2021-00</t>
  </si>
  <si>
    <t>88887.644683/2021-00</t>
  </si>
  <si>
    <t>88887.644686/2021-00</t>
  </si>
  <si>
    <t>88887.642967/2021-00</t>
  </si>
  <si>
    <t>88887.642969/2021-00</t>
  </si>
  <si>
    <t>88887.643569/2021-00</t>
  </si>
  <si>
    <t>88887.643572/2021-00</t>
  </si>
  <si>
    <t>88887.643175/2021-00</t>
  </si>
  <si>
    <t>88887.643177/2021-00</t>
  </si>
  <si>
    <t>88887.643178/2021-00</t>
  </si>
  <si>
    <t>88887.642854/2021-00</t>
  </si>
  <si>
    <t>88887.643545/2021-00</t>
  </si>
  <si>
    <t>GABRIELA DE VASCONCELOS</t>
  </si>
  <si>
    <t>RAFAEL DA SILVA PEREIRA</t>
  </si>
  <si>
    <t>ANA CATARINA GANDRA DE CARVALHO</t>
  </si>
  <si>
    <t>DJEINIFFER JULIANE RODRIGUES</t>
  </si>
  <si>
    <t>CILEA SANTOS LIMA</t>
  </si>
  <si>
    <t>MATEUS RODRIGUES DOS SANTOS</t>
  </si>
  <si>
    <t>MARIBEL DEICY VILLOTA ENRIQUEZ</t>
  </si>
  <si>
    <t>JHONNY PASSOS DE OLIVEIRA</t>
  </si>
  <si>
    <t>MARIANA DE CARVALHO ARAUJO</t>
  </si>
  <si>
    <t>MARINA BEATRIZ FERREIRA PIPINO</t>
  </si>
  <si>
    <t>MARINA DE MATTEU ALVES</t>
  </si>
  <si>
    <t>NATALIA GALLO CERRAO</t>
  </si>
  <si>
    <t>PRISCILA BATISTA DO NASCIMENTO SOUZA</t>
  </si>
  <si>
    <t>FABIO HENRIQUE DA SILVA</t>
  </si>
  <si>
    <t>GUSTAVO DA SILVA ROCHA</t>
  </si>
  <si>
    <t>MIRIANA DE ARAUJO BIAZIM</t>
  </si>
  <si>
    <t>GUILHERME DIONIR BACK</t>
  </si>
  <si>
    <t>LORIZ FRANCISCO SALLUM</t>
  </si>
  <si>
    <t>88887.645309/2021-00</t>
  </si>
  <si>
    <t>88887.645468/2021-00</t>
  </si>
  <si>
    <t>88887.645467/2021-00</t>
  </si>
  <si>
    <t>88887.645004/2021-00</t>
  </si>
  <si>
    <t>88887.645006/2021-00</t>
  </si>
  <si>
    <t>88887.644991/2021-00</t>
  </si>
  <si>
    <t>88887.644990/2021-00</t>
  </si>
  <si>
    <t>88887.644997/2021-00</t>
  </si>
  <si>
    <t>88887.645001/2021-00</t>
  </si>
  <si>
    <t>88887.644999/2021-00</t>
  </si>
  <si>
    <t>88887.644992/2021-00</t>
  </si>
  <si>
    <t>88887.644994/2021-00</t>
  </si>
  <si>
    <t>88887.644995/2021-00</t>
  </si>
  <si>
    <t>88887.645617/2021-00</t>
  </si>
  <si>
    <t>88887.645257/2021-00</t>
  </si>
  <si>
    <t>88887.645255/2021-00</t>
  </si>
  <si>
    <t>88887.645261/2021-00</t>
  </si>
  <si>
    <t>88887.645648/2021-00</t>
  </si>
  <si>
    <t>88887.645645/2021-00</t>
  </si>
  <si>
    <t>88887.645221/2021-00</t>
  </si>
  <si>
    <t>88887.645764/2021-00</t>
  </si>
  <si>
    <t>88887.646016/2021-00</t>
  </si>
  <si>
    <t>88887.645667/2021-00</t>
  </si>
  <si>
    <t>LUIZ FERNANDO MANTOVANI GOIS</t>
  </si>
  <si>
    <t>ANA CAROLINA FRANCO SEVERO</t>
  </si>
  <si>
    <t>VITOR MELAO CASSANEGO</t>
  </si>
  <si>
    <t>CAMILA COUTO DE ALMEIDA</t>
  </si>
  <si>
    <t>JOHAN FILIPE LIMA NUNES</t>
  </si>
  <si>
    <t>TAYNA BERTACINE DE ALMEIDA</t>
  </si>
  <si>
    <t>THIAGO WISLEY BARBOSA DE FARIAS</t>
  </si>
  <si>
    <t>88887.648548/2021-00</t>
  </si>
  <si>
    <t>88887.648502/2021-00</t>
  </si>
  <si>
    <t>88887.648000/2021-00</t>
  </si>
  <si>
    <t>88887.647997/2021-00</t>
  </si>
  <si>
    <t>88887.648012/2021-00</t>
  </si>
  <si>
    <t>88887.648506/2021-00</t>
  </si>
  <si>
    <t>88887.648007/2021-00</t>
  </si>
  <si>
    <t>88887.648024/2021-00</t>
  </si>
  <si>
    <t>PAULA ROBERTA GALVAO SIMPLICIO</t>
  </si>
  <si>
    <t>CICERO AUGUSTO DOS SANTOS</t>
  </si>
  <si>
    <t>IVONETE PINHEIRO</t>
  </si>
  <si>
    <t>MARCOS VINICIUS GUIDOTTI SILVA</t>
  </si>
  <si>
    <t>LUIZ FELIPE ALVES ANTONIO</t>
  </si>
  <si>
    <t>JOAO PAULO BLOCH DE FARIAS</t>
  </si>
  <si>
    <t>HEVELYN PLACIDO DE BRITO</t>
  </si>
  <si>
    <t>MAYRA LARISSA MAYUMI YOSHIDA</t>
  </si>
  <si>
    <t>88887.649716/2021-00</t>
  </si>
  <si>
    <t>88887.648794/2021-00</t>
  </si>
  <si>
    <t>88887.648693/2021-00</t>
  </si>
  <si>
    <t>88887.649392/2021-00</t>
  </si>
  <si>
    <t>88887.648905/2021-00</t>
  </si>
  <si>
    <t>88887.649396/2021-00</t>
  </si>
  <si>
    <t>RAFAEL DA SILVA BELLI</t>
  </si>
  <si>
    <t>JACKSON DE SOUSA</t>
  </si>
  <si>
    <t>PAULO MATHEUS GIRARDI</t>
  </si>
  <si>
    <t>VANIA DA SILVA FERREIRA</t>
  </si>
  <si>
    <t>ADRIANE AGUAYO ALVES</t>
  </si>
  <si>
    <t>88887.654478/2021-00</t>
  </si>
  <si>
    <t>88887.653732/2021-00</t>
  </si>
  <si>
    <t>88887.653606/2021-00</t>
  </si>
  <si>
    <t>88887.653604/2021-00</t>
  </si>
  <si>
    <t>88887.653745/2021-00</t>
  </si>
  <si>
    <t>88887.653589/2021-00</t>
  </si>
  <si>
    <t>DAIANE SILVA SANTOS</t>
  </si>
  <si>
    <t>GIULIA GOMES DA SILVA</t>
  </si>
  <si>
    <t>LUISA LEONCIO MONTI</t>
  </si>
  <si>
    <t>88887.655176/2021-00</t>
  </si>
  <si>
    <t>88887.655177/2021-00</t>
  </si>
  <si>
    <t>88887.655178/2021-00</t>
  </si>
  <si>
    <t>88887.655179/2021-00</t>
  </si>
  <si>
    <t>NATHALIA ROBERTA BETELLI</t>
  </si>
  <si>
    <t>88887.656184/2021-00</t>
  </si>
  <si>
    <t>JACKSON LUIZ ORIONE RAFAEL CUNHA</t>
  </si>
  <si>
    <t>MARCELO FERREIRA JUNIOR</t>
  </si>
  <si>
    <t>MICAELA ARISA WASHIMI</t>
  </si>
  <si>
    <t>MAICON DE FREITAS ARCINE</t>
  </si>
  <si>
    <t>THIAGO AUGUSTO CARLOS PEREIRA</t>
  </si>
  <si>
    <t>SARA DE ALMEIDA PEDROSA</t>
  </si>
  <si>
    <t>ANDRE MAFRA CALDERAN</t>
  </si>
  <si>
    <t>GABRIELA BERTONI BELINI</t>
  </si>
  <si>
    <t>HUMBERTO DIAS DE ALMEIDA FILHO</t>
  </si>
  <si>
    <t>JESSICA TEIXEIRA DIAS</t>
  </si>
  <si>
    <t>88887.658430/2021-00</t>
  </si>
  <si>
    <t>88887.658598/2021-00</t>
  </si>
  <si>
    <t>88887.658599/2021-00</t>
  </si>
  <si>
    <t>88887.658530/2021-00</t>
  </si>
  <si>
    <t>88887.658156/2021-00</t>
  </si>
  <si>
    <t>88887.658659/2021-00</t>
  </si>
  <si>
    <t>88887.658152/2021-00</t>
  </si>
  <si>
    <t>88887.658436/2021-00</t>
  </si>
  <si>
    <t>88887.658157/2021-00</t>
  </si>
  <si>
    <t>88887.658385/2021-00</t>
  </si>
  <si>
    <t>88887.658592/2021-00</t>
  </si>
  <si>
    <t>88887.658604/2021-00</t>
  </si>
  <si>
    <t>88887.658100/2021-00</t>
  </si>
  <si>
    <t>ANTONIO RODRIGUES DA SILVA NETO</t>
  </si>
  <si>
    <t>JORDANNA FERNANDES ASSIS</t>
  </si>
  <si>
    <t>GRAZIELA SOLFERINI BACCARIN</t>
  </si>
  <si>
    <t>VINICIUS PELARIN DO NASCIMENTO COSTA</t>
  </si>
  <si>
    <t>88887.659078/2021-00</t>
  </si>
  <si>
    <t>88887.659627/2021-00</t>
  </si>
  <si>
    <t>88887.659626/2021-00</t>
  </si>
  <si>
    <t>88887.659721/2021-00</t>
  </si>
  <si>
    <t>88887.658796/2021-00</t>
  </si>
  <si>
    <t>88887.658917/2021-00</t>
  </si>
  <si>
    <t>ANA PAULA SILVA OLIVEIRA</t>
  </si>
  <si>
    <t>DANIELLE OGATA MOREIRA GONCALVES</t>
  </si>
  <si>
    <t>RAYSSA DE SOUZA LOPES</t>
  </si>
  <si>
    <t>CAROLINA TSEN</t>
  </si>
  <si>
    <t>88887.661287/2022-00</t>
  </si>
  <si>
    <t>88887.661800/2022-00</t>
  </si>
  <si>
    <t>88887.661647/2022-00</t>
  </si>
  <si>
    <t>88887.661823/2022-00</t>
  </si>
  <si>
    <t>88887.661303/2022-00</t>
  </si>
  <si>
    <t>88887.661549/2022-00</t>
  </si>
  <si>
    <t>88887.662159/2022-00</t>
  </si>
  <si>
    <t>88887.662634/2022-00</t>
  </si>
  <si>
    <t>RAFAELA DE MORAIS ARAUJO</t>
  </si>
  <si>
    <t>SILVIO FRANCISCO GABRIEL</t>
  </si>
  <si>
    <t>AUGUSTO ROZENDO MENDES</t>
  </si>
  <si>
    <t>ELYSSA DALVA RIBEIRO BUENO</t>
  </si>
  <si>
    <t>LUCAS AVILA OLIVEIRA</t>
  </si>
  <si>
    <t>RODRIGO GARCIA ABEGAO</t>
  </si>
  <si>
    <t>THIAGO HENRIQUE SILVA RODRIGUES</t>
  </si>
  <si>
    <t>ISABELLA SALGADO GONCALVES</t>
  </si>
  <si>
    <t>ARTHUR FERRAZ DE CAMARGO</t>
  </si>
  <si>
    <t>HARUMI ADRIANE HIRAICHI</t>
  </si>
  <si>
    <t>RONALDO RAMOS PINTO</t>
  </si>
  <si>
    <t>88887.663613/2022-00</t>
  </si>
  <si>
    <t>88887.663616/2022-00</t>
  </si>
  <si>
    <t>88887.663611/2022-00</t>
  </si>
  <si>
    <t>88887.663617/2022-00</t>
  </si>
  <si>
    <t>88887.663619/2022-00</t>
  </si>
  <si>
    <t>88887.663608/2022-00</t>
  </si>
  <si>
    <t>88887.663420/2022-00</t>
  </si>
  <si>
    <t>88887.663418/2022-00</t>
  </si>
  <si>
    <t>88887.663631/2022-00</t>
  </si>
  <si>
    <t>88887.663627/2022-00</t>
  </si>
  <si>
    <t>88887.663630/2022-00</t>
  </si>
  <si>
    <t>88887.663283/2022-00</t>
  </si>
  <si>
    <t>ANDRE ALBERTO DE ARAUJO</t>
  </si>
  <si>
    <t>FERNANDO RIBEIRO DE SENNA</t>
  </si>
  <si>
    <t>88887.663920/2022-00</t>
  </si>
  <si>
    <t>88887.663921/2022-00</t>
  </si>
  <si>
    <t>JOSANA CARLA GOMES DA SILVA</t>
  </si>
  <si>
    <t>MARTA SOARES DA SILVA</t>
  </si>
  <si>
    <t>ALEXANDRA SAVIO SOARES</t>
  </si>
  <si>
    <t>LARISSA BROGGIO RAYMUNDO</t>
  </si>
  <si>
    <t>LUANA LUME YOSHIDA</t>
  </si>
  <si>
    <t>GABRIEL DE OLIVEIRA LUCENA</t>
  </si>
  <si>
    <t>IGOR VALLIS CHRIST</t>
  </si>
  <si>
    <t>VITOR DE MORAES FIGUEIRA</t>
  </si>
  <si>
    <t>LUCAS RICARDO DUARTE BRUZZONE</t>
  </si>
  <si>
    <t>JOAO VICTOR NASCIMENTO DE PALMA</t>
  </si>
  <si>
    <t>ALEXANDRE ROMERO INFORZATO</t>
  </si>
  <si>
    <t>PAMELLA RODRIGUES SILVA CARRIJO</t>
  </si>
  <si>
    <t>PEDRO HENRIQUE DE SOUZA</t>
  </si>
  <si>
    <t>ANDREA MARIA PEREIRA VIEIRA</t>
  </si>
  <si>
    <t>IANY ANDRADE DOS SANTOS</t>
  </si>
  <si>
    <t>MARIANA BORGES OLIVEIRA</t>
  </si>
  <si>
    <t>MARIANA NUCCITELLI SIMOES</t>
  </si>
  <si>
    <t>BIANCA SOARES ASTOLFI</t>
  </si>
  <si>
    <t>ESTHER MUNERATO FIGUEIRA DA SILVA</t>
  </si>
  <si>
    <t>LEONARDO MURILO AOYAGI</t>
  </si>
  <si>
    <t>ANA LAURA GONCALVES GARCIA</t>
  </si>
  <si>
    <t>GABRIELLE DA CUNHA</t>
  </si>
  <si>
    <t>CASSIANO EUSEBIO</t>
  </si>
  <si>
    <t>CRISTIANO PARRA DUARTE</t>
  </si>
  <si>
    <t>FERNANDA CORDEIRO DE OLIVEIRA</t>
  </si>
  <si>
    <t>LAURA CAZARINI TROTTA</t>
  </si>
  <si>
    <t>LUIZ GUSTAVO BEIJO PELAIS</t>
  </si>
  <si>
    <t>MARCIA AMAZONAS MONTEIRO</t>
  </si>
  <si>
    <t>GREGORIO HENRIQUE SILVA DUARTE</t>
  </si>
  <si>
    <t>LEONE SANTOS ALEXANDRE</t>
  </si>
  <si>
    <t>MARCUS VINICIUS CALDERAN CALDARA</t>
  </si>
  <si>
    <t>MARLON BALTIERI THOMAZINI</t>
  </si>
  <si>
    <t>JOSUE BRATFICH PENTEADO</t>
  </si>
  <si>
    <t>ANA JOICE DE BARROS FIGUEIREDO</t>
  </si>
  <si>
    <t>CARLA CRISTINA DEL VALLE</t>
  </si>
  <si>
    <t>GIOVANA CRISTINA CHIRINEA DONIDA</t>
  </si>
  <si>
    <t>HELENA NAYARA SANTOS PEREIRA</t>
  </si>
  <si>
    <t>ISABELA MARTINS GABRIEL</t>
  </si>
  <si>
    <t>PATRICIA FERNANDA EVARISTO MAZZIERO</t>
  </si>
  <si>
    <t>STEFANY DA SILVA</t>
  </si>
  <si>
    <t>ACACIA DOS SANTOS</t>
  </si>
  <si>
    <t>ELISA SCHMITT CARDOSO</t>
  </si>
  <si>
    <t>GEDEON LOPES CORDEIRO PEREIRA</t>
  </si>
  <si>
    <t>RICARDO AUGUSTO KAZUO OKUDA</t>
  </si>
  <si>
    <t>TATIANE KATHLEEN PRUDENCIO</t>
  </si>
  <si>
    <t>CAROLINE CRISTINA BRUNO</t>
  </si>
  <si>
    <t>JESSICA NEGRI GOMES</t>
  </si>
  <si>
    <t>MARIANA FERRARI FRANCO</t>
  </si>
  <si>
    <t>SENDY CAROLLINA CAVICCHIONI</t>
  </si>
  <si>
    <t>LILIAN BONADIA DOS SANTOS BANHOS</t>
  </si>
  <si>
    <t>MARINA HERNANDES DE PAULA E SILVA</t>
  </si>
  <si>
    <t>TAILISE MASCARENHAS MARTINS</t>
  </si>
  <si>
    <t>YASMIN BIDIM PEREIRA DOS SANTOS</t>
  </si>
  <si>
    <t>IASMIN PERRAZOLI GOMES DA SILVA</t>
  </si>
  <si>
    <t>MARIANA AMARAL AZEVEDO</t>
  </si>
  <si>
    <t>VICTOR HOLANDA ARJONAS</t>
  </si>
  <si>
    <t>SIMONE CRISTINA DE AMORIM</t>
  </si>
  <si>
    <t>BIANCA RITA BIMBATTI</t>
  </si>
  <si>
    <t>PAULETE ZILLI SILVEIRA DE SALLES</t>
  </si>
  <si>
    <t>RAFAEL DO NASCIMENTO SORENSEN</t>
  </si>
  <si>
    <t>FERNANDA SIEBERT DE ANDRADE</t>
  </si>
  <si>
    <t>MARIA CECILIA PEREIRA</t>
  </si>
  <si>
    <t>REGIANE LUIZA DA COSTA</t>
  </si>
  <si>
    <t>REGINA CELIA MACEDO DO NASCIMENTO</t>
  </si>
  <si>
    <t>TATIANA VIEIRA DE MORAES</t>
  </si>
  <si>
    <t>ANA CAROLINA ROCHA</t>
  </si>
  <si>
    <t>GIOVANNA COLLYER RESENDE</t>
  </si>
  <si>
    <t>JULIO CESAR LIMA DE ARAUJO</t>
  </si>
  <si>
    <t>JOAO ROBERTO MENUCELLI</t>
  </si>
  <si>
    <t>JULIANA CRISTINA RAMOS DE OLIVEIRA</t>
  </si>
  <si>
    <t>ADRIANA SHEYLA MOURA MURARI</t>
  </si>
  <si>
    <t>CAIO HENRIQUE SANTOS</t>
  </si>
  <si>
    <t>GLORIA FABIANI LEAO DA COSTA</t>
  </si>
  <si>
    <t>FERNANDA ABDUCHE GALVAO PIMENTEL</t>
  </si>
  <si>
    <t>LARISSA FERREIRA PAPIN</t>
  </si>
  <si>
    <t>LIZ EVELYN GRIMALDI GOMEZ</t>
  </si>
  <si>
    <t>JESSICA CAROLINA PASCHOAL DE MACEDO</t>
  </si>
  <si>
    <t>EDUARDO COSTA PULQUERIO</t>
  </si>
  <si>
    <t>FABIOLA DE CARVALHO JARDIM</t>
  </si>
  <si>
    <t>GILBERTO BRANQUINHO FERNANDES</t>
  </si>
  <si>
    <t>LEONARDO DE SOUZA</t>
  </si>
  <si>
    <t>ANA PAULA LIMA DA COSTA</t>
  </si>
  <si>
    <t>CHRISTIAN DE OLIVEIRA MARTINS</t>
  </si>
  <si>
    <t>FRANCISCO MARCELO DOS SANTOS DE OLIVEIRA</t>
  </si>
  <si>
    <t>HENRIQUE CARVALHAIS MILANEZI</t>
  </si>
  <si>
    <t>JOHNATHAN GONCALVES FARIA</t>
  </si>
  <si>
    <t>LORENZO GIOVANNI TONETTI</t>
  </si>
  <si>
    <t>ALINSON EDUARDO CIPRIANO</t>
  </si>
  <si>
    <t>ANE GUADALUPE SILVA</t>
  </si>
  <si>
    <t>88887.669900/2022-00</t>
  </si>
  <si>
    <t>88887.669898/2022-00</t>
  </si>
  <si>
    <t>88887.669902/2022-00</t>
  </si>
  <si>
    <t>88887.670623/2022-00</t>
  </si>
  <si>
    <t>88887.670630/2022-00</t>
  </si>
  <si>
    <t>88887.670626/2022-00</t>
  </si>
  <si>
    <t>88887.669117/2022-00</t>
  </si>
  <si>
    <t>88887.666649/2022-00</t>
  </si>
  <si>
    <t>88887.668052/2022-00</t>
  </si>
  <si>
    <t>88887.667095/2022-00</t>
  </si>
  <si>
    <t>88887.668047/2022-00</t>
  </si>
  <si>
    <t>88887.667155/2022-00</t>
  </si>
  <si>
    <t>88887.667150/2022-00</t>
  </si>
  <si>
    <t>88887.667157/2022-00</t>
  </si>
  <si>
    <t>88887.670915/2022-00</t>
  </si>
  <si>
    <t>88887.670904/2022-00</t>
  </si>
  <si>
    <t>88887.670908/2022-00</t>
  </si>
  <si>
    <t>88887.670914/2022-00</t>
  </si>
  <si>
    <t>88887.670900/2022-00</t>
  </si>
  <si>
    <t>88887.666825/2022-00</t>
  </si>
  <si>
    <t>88887.666821/2022-00</t>
  </si>
  <si>
    <t>88887.666823/2022-00</t>
  </si>
  <si>
    <t>88887.666973/2022-00</t>
  </si>
  <si>
    <t>88887.669659/2022-00</t>
  </si>
  <si>
    <t>88887.669658/2022-00</t>
  </si>
  <si>
    <t>88887.666654/2022-00</t>
  </si>
  <si>
    <t>88887.666650/2022-00</t>
  </si>
  <si>
    <t>88887.666641/2022-00</t>
  </si>
  <si>
    <t>88887.666652/2022-00</t>
  </si>
  <si>
    <t>88887.666659/2022-00</t>
  </si>
  <si>
    <t>88887.666656/2022-00</t>
  </si>
  <si>
    <t>88887.668069/2022-00</t>
  </si>
  <si>
    <t>88887.668061/2022-00</t>
  </si>
  <si>
    <t>88887.668073/2022-00</t>
  </si>
  <si>
    <t>88887.668066/2022-00</t>
  </si>
  <si>
    <t>88887.669663/2022-00</t>
  </si>
  <si>
    <t>88887.670871/2022-00</t>
  </si>
  <si>
    <t>88887.669780/2022-00</t>
  </si>
  <si>
    <t>88887.669774/2022-00</t>
  </si>
  <si>
    <t>88887.669724/2022-00</t>
  </si>
  <si>
    <t>88887.669763/2022-00</t>
  </si>
  <si>
    <t>88887.669766/2022-00</t>
  </si>
  <si>
    <t>88887.669740/2022-00</t>
  </si>
  <si>
    <t>88887.669771/2022-00</t>
  </si>
  <si>
    <t>88887.669738/2022-00</t>
  </si>
  <si>
    <t>88887.669731/2022-00</t>
  </si>
  <si>
    <t>88887.666790/2022-00</t>
  </si>
  <si>
    <t>88887.666791/2022-00</t>
  </si>
  <si>
    <t>88887.666792/2022-00</t>
  </si>
  <si>
    <t>88887.668035/2022-00</t>
  </si>
  <si>
    <t>88887.666793/2022-00</t>
  </si>
  <si>
    <t>88887.666805/2022-00</t>
  </si>
  <si>
    <t>88887.666798/2022-00</t>
  </si>
  <si>
    <t>88887.666800/2022-00</t>
  </si>
  <si>
    <t>88887.666802/2022-00</t>
  </si>
  <si>
    <t>88887.668951/2022-00</t>
  </si>
  <si>
    <t>88887.668955/2022-00</t>
  </si>
  <si>
    <t>88887.668949/2022-00</t>
  </si>
  <si>
    <t>88887.668960/2022-00</t>
  </si>
  <si>
    <t>88887.668965/2022-00</t>
  </si>
  <si>
    <t>88887.668968/2022-00</t>
  </si>
  <si>
    <t>88887.668973/2022-00</t>
  </si>
  <si>
    <t>88887.668969/2022-00</t>
  </si>
  <si>
    <t>88887.668041/2022-00</t>
  </si>
  <si>
    <t>88887.668044/2022-00</t>
  </si>
  <si>
    <t>88887.668045/2022-00</t>
  </si>
  <si>
    <t>88887.666948/2022-00</t>
  </si>
  <si>
    <t>88887.668021/2022-00</t>
  </si>
  <si>
    <t>88887.668027/2022-00</t>
  </si>
  <si>
    <t>88887.668029/2022-00</t>
  </si>
  <si>
    <t>88887.668019/2022-00</t>
  </si>
  <si>
    <t>88887.668025/2022-00</t>
  </si>
  <si>
    <t>88887.668018/2022-00</t>
  </si>
  <si>
    <t>88887.668033/2022-00</t>
  </si>
  <si>
    <t>88887.667710/2022-00</t>
  </si>
  <si>
    <t>88887.667722/2022-00</t>
  </si>
  <si>
    <t>88887.666869/2022-00</t>
  </si>
  <si>
    <t>88887.666877/2022-00</t>
  </si>
  <si>
    <t>88887.666886/2022-00</t>
  </si>
  <si>
    <t>88887.666884/2022-00</t>
  </si>
  <si>
    <t>88887.666871/2022-00</t>
  </si>
  <si>
    <t>88887.666881/2022-00</t>
  </si>
  <si>
    <t>88887.666865/2022-00</t>
  </si>
  <si>
    <t>88887.666858/2022-00</t>
  </si>
  <si>
    <t>88887.666861/2022-00</t>
  </si>
  <si>
    <t>88887.669210/2022-00</t>
  </si>
  <si>
    <t>88887.669213/2022-00</t>
  </si>
  <si>
    <t>88887.669215/2022-00</t>
  </si>
  <si>
    <t>88887.669222/2022-00</t>
  </si>
  <si>
    <t>88887.669254/2022-00</t>
  </si>
  <si>
    <t>88887.669202/2022-00</t>
  </si>
  <si>
    <t>88887.669203/2022-00</t>
  </si>
  <si>
    <t>88887.669232/2022-00</t>
  </si>
  <si>
    <t>88887.669207/2022-00</t>
  </si>
  <si>
    <t>88887.668305/2022-00</t>
  </si>
  <si>
    <t>88887.667179/2022-00</t>
  </si>
  <si>
    <t>88887.666814/2022-00</t>
  </si>
  <si>
    <t>88887.666968/2022-00</t>
  </si>
  <si>
    <t>88887.666830/2022-00</t>
  </si>
  <si>
    <t>88887.667738/2022-00</t>
  </si>
  <si>
    <t>88887.667169/2022-00</t>
  </si>
  <si>
    <t>88887.667940/2022-00</t>
  </si>
  <si>
    <t>88887.667925/2022-00</t>
  </si>
  <si>
    <t>88887.667935/2022-00</t>
  </si>
  <si>
    <t>88887.666835/2022-00</t>
  </si>
  <si>
    <t>88887.670833/2022-00</t>
  </si>
  <si>
    <t>88887.669374/2022-00</t>
  </si>
  <si>
    <t>88887.670809/2022-00</t>
  </si>
  <si>
    <t>88887.669379/2022-00</t>
  </si>
  <si>
    <t>88887.670815/2022-00</t>
  </si>
  <si>
    <t>88887.669376/2022-00</t>
  </si>
  <si>
    <t>88887.670819/2022-00</t>
  </si>
  <si>
    <t>88887.670823/2022-00</t>
  </si>
  <si>
    <t>88887.667610/2022-00</t>
  </si>
  <si>
    <t>88887.667450/2022-00</t>
  </si>
  <si>
    <t>88887.667389/2022-00</t>
  </si>
  <si>
    <t>CADASTRADA</t>
  </si>
  <si>
    <t>Administração</t>
  </si>
  <si>
    <t>33001014076P0</t>
  </si>
  <si>
    <t>PPGA-So</t>
  </si>
  <si>
    <t>Engenharia Civil</t>
  </si>
  <si>
    <t>BIANCA SALLES CONCEICAO DE ANDRADE</t>
  </si>
  <si>
    <t>MURILO MAGESTE DE MORAES</t>
  </si>
  <si>
    <t>CAROLINA PIOVAM</t>
  </si>
  <si>
    <t>DEBORAH PLACERES DE ARAUJO</t>
  </si>
  <si>
    <t>GABRIEL LUCAS MALI</t>
  </si>
  <si>
    <t>ISABELLA TOSELLI PREQUERO</t>
  </si>
  <si>
    <t>MARIA RAFAELA FERNANDES DE MORAIS</t>
  </si>
  <si>
    <t>MARIANA FARIAS DA CUNHA</t>
  </si>
  <si>
    <t>NICOLE TIGRE DE ANDRADE</t>
  </si>
  <si>
    <t>RAFAELA PEREIRA</t>
  </si>
  <si>
    <t>BRUNO CESAR PEREIRA</t>
  </si>
  <si>
    <t>CARLOS EDUARDO BARBOSA FERREIRA</t>
  </si>
  <si>
    <t>ETTORE SCHIMID BATALHA</t>
  </si>
  <si>
    <t>JEREMIAS BOLOUS FERREIRA DE CASTRO</t>
  </si>
  <si>
    <t>SAMANTHA CAMACAM DE MORAES</t>
  </si>
  <si>
    <t>THARUELL LIMA KAHWAGE</t>
  </si>
  <si>
    <t>TRISSIA MARIA FORTUNATO PAES DE BARROS</t>
  </si>
  <si>
    <t>VITORIA MARINHO WERMELINGER</t>
  </si>
  <si>
    <t>BRUNO HENRIQUE BENICHIO ALVES BARBOSA</t>
  </si>
  <si>
    <t>CAIRO HENRIQUE DOS SANTOS LIMA</t>
  </si>
  <si>
    <t>DESIREE FERREIRA MARQUES RIBEIRO</t>
  </si>
  <si>
    <t>Gabriel Antonio Cameran</t>
  </si>
  <si>
    <t>JOAO OTAVIO GALBIERI</t>
  </si>
  <si>
    <t>JOAO PEDRO FERREIRA PERIN</t>
  </si>
  <si>
    <t>LAURA MENDES GROSSO</t>
  </si>
  <si>
    <t>LUIZ GUSTAVO SIMAO PEREIRA</t>
  </si>
  <si>
    <t>BARBARA DE OLIVEIRA FIORIN</t>
  </si>
  <si>
    <t>ELIEZER COSTA SILVA</t>
  </si>
  <si>
    <t>FILIPE DE ALMEIDA ARAUJO</t>
  </si>
  <si>
    <t>LAIS TAGUCHI POSSARI</t>
  </si>
  <si>
    <t>ANA LARISSA SOARES CRUZ</t>
  </si>
  <si>
    <t>ANDERSON ZHONG FAN</t>
  </si>
  <si>
    <t>CAROLINA IERCK PEREIRA</t>
  </si>
  <si>
    <t>JADERSON RODRIGO DA SILVA LEAL</t>
  </si>
  <si>
    <t>LUCAS KALEBE ARAUJO DE ALMEIDA</t>
  </si>
  <si>
    <t>NICOLAS MOREIRA DE CARVALHO GOMES</t>
  </si>
  <si>
    <t>GUSTAVO DURAN IGA</t>
  </si>
  <si>
    <t>TAMARA TEIXEIRA</t>
  </si>
  <si>
    <t>AMANDA LYANE GENEROSO</t>
  </si>
  <si>
    <t>GUILHERME DE FREITAS SILVA RODRIGUES ROCHA</t>
  </si>
  <si>
    <t>LARISSA VERRI VOLPE</t>
  </si>
  <si>
    <t>LUANE BARBARA RISSI CARIUS</t>
  </si>
  <si>
    <t>RENATO CARDOSO LEAL NETTO</t>
  </si>
  <si>
    <t>YARA POLIANNA FONSECA PIO</t>
  </si>
  <si>
    <t>FERNANDA CRISTINA ALVES CAVALCANTE</t>
  </si>
  <si>
    <t>ISADORA GUEDES FARIAS</t>
  </si>
  <si>
    <t>MARIA ISABEL TRICHES</t>
  </si>
  <si>
    <t>ADRIANO PETROLINI MATEUS</t>
  </si>
  <si>
    <t>ANA CAROLINA APARECIDA MARCONDES</t>
  </si>
  <si>
    <t>BEATRIZ CARDINAL PRANDO</t>
  </si>
  <si>
    <t>GIOVANNY VIEGAS DOS SANTOS</t>
  </si>
  <si>
    <t>VINICIUS RAMON DA SILVA SANTOS</t>
  </si>
  <si>
    <t>MARIA LUIZA MATOS SILVA</t>
  </si>
  <si>
    <t>88887.676964/2022-00</t>
  </si>
  <si>
    <t>88887.672445/2022-00</t>
  </si>
  <si>
    <t>88887.672645/2022-00</t>
  </si>
  <si>
    <t>88887.673581/2022-00</t>
  </si>
  <si>
    <t>88887.673601/2022-00</t>
  </si>
  <si>
    <t>88887.673619/2022-00</t>
  </si>
  <si>
    <t>88887.673649/2022-00</t>
  </si>
  <si>
    <t>88887.679288/2022-00</t>
  </si>
  <si>
    <t>88887.673597/2022-00</t>
  </si>
  <si>
    <t>88887.673632/2022-00</t>
  </si>
  <si>
    <t>88887.673592/2022-00</t>
  </si>
  <si>
    <t>88887.673016/2022-00</t>
  </si>
  <si>
    <t>88887.673000/2022-00</t>
  </si>
  <si>
    <t>88887.674096/2022-00</t>
  </si>
  <si>
    <t>88887.674681/2022-00</t>
  </si>
  <si>
    <t>88887.674780/2022-00</t>
  </si>
  <si>
    <t>88887.673005/2022-00</t>
  </si>
  <si>
    <t>88887.674085/2022-00</t>
  </si>
  <si>
    <t>88887.674799/2022-00</t>
  </si>
  <si>
    <t>88887.674751/2022-00</t>
  </si>
  <si>
    <t>88887.674829/2022-00</t>
  </si>
  <si>
    <t>88887.673166/2022-00</t>
  </si>
  <si>
    <t>88887.673136/2022-00</t>
  </si>
  <si>
    <t>88887.673117/2022-00</t>
  </si>
  <si>
    <t>88887.674067/2022-00</t>
  </si>
  <si>
    <t>88887.673065/2022-00</t>
  </si>
  <si>
    <t>88887.673057/2022-00</t>
  </si>
  <si>
    <t>88887.673127/2022-00</t>
  </si>
  <si>
    <t>88887.673140/2022-00</t>
  </si>
  <si>
    <t>88887.673095/2022-00</t>
  </si>
  <si>
    <t>88887.671726/2022-00</t>
  </si>
  <si>
    <t>88887.671747/2022-00</t>
  </si>
  <si>
    <t>88887.671758/2022-00</t>
  </si>
  <si>
    <t>88887.671795/2022-00</t>
  </si>
  <si>
    <t>88887.671778/2022-00</t>
  </si>
  <si>
    <t>88887.671647/2022-00</t>
  </si>
  <si>
    <t>88887.671697/2022-00</t>
  </si>
  <si>
    <t>88887.671583/2022-00</t>
  </si>
  <si>
    <t>88887.671685/2022-00</t>
  </si>
  <si>
    <t>88887.671709/2022-00</t>
  </si>
  <si>
    <t>88887.671597/2022-00</t>
  </si>
  <si>
    <t>88887.672977/2022-00</t>
  </si>
  <si>
    <t>88887.672993/2022-00</t>
  </si>
  <si>
    <t>88887.672933/2022-00</t>
  </si>
  <si>
    <t>88887.672926/2022-00</t>
  </si>
  <si>
    <t>88887.672909/2022-00</t>
  </si>
  <si>
    <t>88887.672917/2022-00</t>
  </si>
  <si>
    <t>88887.672914/2022-00</t>
  </si>
  <si>
    <t>88887.672923/2022-00</t>
  </si>
  <si>
    <t>88887.671850/2022-00</t>
  </si>
  <si>
    <t>88887.674857/2022-00</t>
  </si>
  <si>
    <t>88887.674602/2022-00</t>
  </si>
  <si>
    <t>88887.671209/2022-00</t>
  </si>
  <si>
    <t>88887.674611/2022-00</t>
  </si>
  <si>
    <t>88887.674621/2022-00</t>
  </si>
  <si>
    <t>88887.674614/2022-00</t>
  </si>
  <si>
    <t>88887.674685/2022-00</t>
  </si>
  <si>
    <t>88887.674618/2022-00</t>
  </si>
  <si>
    <t>88887.672225/2022-00</t>
  </si>
  <si>
    <t>JOAO PAULO DA SILVA SAPIA</t>
  </si>
  <si>
    <t>LIDIA CHARRA ALVES</t>
  </si>
  <si>
    <t>FERNANDO HENRIQUE SANTOS DE SOUZA</t>
  </si>
  <si>
    <t>BRUNO JOAQUIM LIMA</t>
  </si>
  <si>
    <t>TASSIA ROMANNE DUARTE DA SILVA PEREIRA</t>
  </si>
  <si>
    <t>VICTOR GARCIA FIGUEIROA FERREIRA</t>
  </si>
  <si>
    <t>REBECA WIEZEL CHAMORRO</t>
  </si>
  <si>
    <t>GUSTAVO MOREIRA RAMOS</t>
  </si>
  <si>
    <t>DANIELE CAROLINE FONSECA DA CRUZ</t>
  </si>
  <si>
    <t>GIOVANNI MIRAVETI CARRIELLO</t>
  </si>
  <si>
    <t>SANDRA FAZENETE PICARDO MASSAMBA</t>
  </si>
  <si>
    <t>YURI FERNANDO DUBBERN</t>
  </si>
  <si>
    <t>MELINA BRANDT BUENO</t>
  </si>
  <si>
    <t>KANANDA FERNANDA MONTES</t>
  </si>
  <si>
    <t>LUCILEIA BECHMANN SALDANHA</t>
  </si>
  <si>
    <t>POLLYANA LADEIA COSTA</t>
  </si>
  <si>
    <t>TULIO MUMIC CUNHA</t>
  </si>
  <si>
    <t>VALTON DA SILVA COSTA</t>
  </si>
  <si>
    <t>JULIAN HUMBERTO AVALO ZULUAGA</t>
  </si>
  <si>
    <t>LUANA AYUMI TAMURA</t>
  </si>
  <si>
    <t>MATHEUS DE ALMEIDA</t>
  </si>
  <si>
    <t>RICHARD GUILHERME DOS SANTOS</t>
  </si>
  <si>
    <t>VICENZO BONASORTE REIS PEREIRA</t>
  </si>
  <si>
    <t>VITORIA DE CAMARGO BUGADA</t>
  </si>
  <si>
    <t>88887.685232/2022-00</t>
  </si>
  <si>
    <t>88887.685234/2022-00</t>
  </si>
  <si>
    <t>88887.682413/2022-00</t>
  </si>
  <si>
    <t>88887.684903/2022-00</t>
  </si>
  <si>
    <t>88887.682397/2022-00</t>
  </si>
  <si>
    <t>88887.682399/2022-00</t>
  </si>
  <si>
    <t>88887.682401/2022-00</t>
  </si>
  <si>
    <t>88887.682403/2022-00</t>
  </si>
  <si>
    <t>88887.683997/2022-00</t>
  </si>
  <si>
    <t>88887.684588/2022-00</t>
  </si>
  <si>
    <t>88887.685238/2022-00</t>
  </si>
  <si>
    <t>88887.684006/2022-00</t>
  </si>
  <si>
    <t>88887.684004/2022-00</t>
  </si>
  <si>
    <t>88887.684003/2022-00</t>
  </si>
  <si>
    <t>88887.684007/2022-00</t>
  </si>
  <si>
    <t>88887.684001/2022-00</t>
  </si>
  <si>
    <t>88887.683115/2022-00</t>
  </si>
  <si>
    <t>88887.683782/2022-00</t>
  </si>
  <si>
    <t>88887.682420/2022-00</t>
  </si>
  <si>
    <t>88887.683177/2022-00</t>
  </si>
  <si>
    <t>88887.684717/2022-00</t>
  </si>
  <si>
    <t>88887.684716/2022-00</t>
  </si>
  <si>
    <t>88887.684763/2022-00</t>
  </si>
  <si>
    <t>88887.684715/2022-00</t>
  </si>
  <si>
    <t>88887.685026/2022-00</t>
  </si>
  <si>
    <t>88887.684840/2022-00</t>
  </si>
  <si>
    <t>88887.684796/2022-00</t>
  </si>
  <si>
    <t>88887.684789/2022-00</t>
  </si>
  <si>
    <t>88887.683897/2022-00</t>
  </si>
  <si>
    <t>88887.684225/2022-00</t>
  </si>
  <si>
    <t>88887.683915/2022-00</t>
  </si>
  <si>
    <t>88887.683904/2022-00</t>
  </si>
  <si>
    <t>88887.683894/2022-00</t>
  </si>
  <si>
    <t>88887.683895/2022-00</t>
  </si>
  <si>
    <t>88887.683899/2022-00</t>
  </si>
  <si>
    <t>JULIANA COELHO RODRIGUES LIMA</t>
  </si>
  <si>
    <t>FELIPE FACCO MENDES FERREIRA</t>
  </si>
  <si>
    <t>JONATAS INOCENCIO DA SILVA</t>
  </si>
  <si>
    <t>JOSE LOTUMOLO JUNIOR</t>
  </si>
  <si>
    <t>RHUAN HENRIQUE ALVES DE OLIVEIRA</t>
  </si>
  <si>
    <t>VINICIUS PEREIRA</t>
  </si>
  <si>
    <t>CYNTIA MALAGUTI MOYA</t>
  </si>
  <si>
    <t>JOAO LUCAS MARQUES BARROS</t>
  </si>
  <si>
    <t>YURI BARROS FAVARO</t>
  </si>
  <si>
    <t>88887.686858/2022-00</t>
  </si>
  <si>
    <t>88887.685600/2022-00</t>
  </si>
  <si>
    <t>88887.685602/2022-00</t>
  </si>
  <si>
    <t>88887.686396/2022-00</t>
  </si>
  <si>
    <t>88887.687120/2022-00</t>
  </si>
  <si>
    <t>88887.687044/2022-00</t>
  </si>
  <si>
    <t>88887.687117/2022-00</t>
  </si>
  <si>
    <t>88887.687119/2022-00</t>
  </si>
  <si>
    <t>88887.686067/2022-00</t>
  </si>
  <si>
    <t>88887.685864/2022-00</t>
  </si>
  <si>
    <t>88887.685897/2022-00</t>
  </si>
  <si>
    <t>JOAO MARCOS DE SIQUEIRA DA COSTA</t>
  </si>
  <si>
    <t>CAMILA CAVALINI</t>
  </si>
  <si>
    <t>MATHEUS DO AMARAL MARTINS</t>
  </si>
  <si>
    <t>RENAN CESAR SILVA CALDAS</t>
  </si>
  <si>
    <t>CAMILO RAMOS SEMENSATO</t>
  </si>
  <si>
    <t>MARIA JUANA BEATRIZ LIMA CANDANEDO</t>
  </si>
  <si>
    <t>GIOVANNA LAURA NEVES ANTONIO</t>
  </si>
  <si>
    <t>WELLINGTON YUANHE ZHAO</t>
  </si>
  <si>
    <t>88887.689249/2022-00</t>
  </si>
  <si>
    <t>88887.688485/2022-00</t>
  </si>
  <si>
    <t>88887.688486/2022-00</t>
  </si>
  <si>
    <t>88887.688162/2022-00</t>
  </si>
  <si>
    <t>88887.688909/2022-00</t>
  </si>
  <si>
    <t>88887.688050/2022-00</t>
  </si>
  <si>
    <t>88887.688334/2022-00</t>
  </si>
  <si>
    <t>88887.689379/2022-00</t>
  </si>
  <si>
    <t>JOAO LUCAS BORGES ZANCHI</t>
  </si>
  <si>
    <t>BEATRIZ PAULA DE MORAES DO NASCIMENTO</t>
  </si>
  <si>
    <t>JESSICA LAYS FERREIRA RIBEIRO</t>
  </si>
  <si>
    <t>88887.690636/2022-00</t>
  </si>
  <si>
    <t>88887.690346/2022-00</t>
  </si>
  <si>
    <t>88887.690347/2022-00</t>
  </si>
  <si>
    <t>88887.690803/2022-00</t>
  </si>
  <si>
    <t>88887.690728/2022-00</t>
  </si>
  <si>
    <t>88887.689602/2022-00</t>
  </si>
  <si>
    <t>88887.690992/2022-00</t>
  </si>
  <si>
    <t>GUILHERME HENRIQUE MESSIAS</t>
  </si>
  <si>
    <t>MARCO ANTONIO BERNARDI GRIVOL</t>
  </si>
  <si>
    <t>RHANA OMOLAYO PINHEIRO ORESOTU</t>
  </si>
  <si>
    <t>RICARDO HENRIQUE DA SILVA ASSIS</t>
  </si>
  <si>
    <t>IURI FAZOLIN FRAGA</t>
  </si>
  <si>
    <t>LORAYNE CRISTINA DA SILVA ALVES</t>
  </si>
  <si>
    <t>VINICIUS MOURA DE OLIVEIRA</t>
  </si>
  <si>
    <t>MARINA DE MELLO FONTANELLI</t>
  </si>
  <si>
    <t>JULIA APARECIDA RODRIGUES DA SILVA</t>
  </si>
  <si>
    <t>GUILHERME MANASSES PEGORARO</t>
  </si>
  <si>
    <t>BEATRIZ ZANATA SIQUEIRA</t>
  </si>
  <si>
    <t>RUANA REGINA NEGRAO DE SOUZA</t>
  </si>
  <si>
    <t>PRISCILA BASTOS BRAGA DOS SANTOS</t>
  </si>
  <si>
    <t>ERIKA ROSA RODRIGUES RIBEIRO</t>
  </si>
  <si>
    <t>THALYTA BRAGA BARBOZA</t>
  </si>
  <si>
    <t>ANA PAULA BORGES DIAS</t>
  </si>
  <si>
    <t>MARCO ANTONIO HORN JUNIOR</t>
  </si>
  <si>
    <t>IARA DINIK SANTOS AVELAR</t>
  </si>
  <si>
    <t>LUIZ FERNANDO DE ALMEIDA SILVA</t>
  </si>
  <si>
    <t>INAE DE ANDRADE E SILVA</t>
  </si>
  <si>
    <t>SALLY CRISTINA GOUVEIA DA SILVA FERREIRA</t>
  </si>
  <si>
    <t>ERLIFAS MOREIRA ROCHA</t>
  </si>
  <si>
    <t>IZABELLY KAROL PONCIO DE OLIVEIRA</t>
  </si>
  <si>
    <t>ANA FLAVIA SILVEIRA</t>
  </si>
  <si>
    <t>88887.695350/2022-00</t>
  </si>
  <si>
    <t>88887.695346/2022-00</t>
  </si>
  <si>
    <t>88887.695351/2022-00</t>
  </si>
  <si>
    <t>88887.695348/2022-00</t>
  </si>
  <si>
    <t>88887.694730/2022-00</t>
  </si>
  <si>
    <t>88887.694735/2022-00</t>
  </si>
  <si>
    <t>88887.694733/2022-00</t>
  </si>
  <si>
    <t>88887.695343/2022-00</t>
  </si>
  <si>
    <t>88887.695410/2022-00</t>
  </si>
  <si>
    <t>88887.695411/2022-00</t>
  </si>
  <si>
    <t>88887.694132/2022-00</t>
  </si>
  <si>
    <t>88887.694131/2022-00</t>
  </si>
  <si>
    <t>88887.694877/2022-00</t>
  </si>
  <si>
    <t>88887.694878/2022-00</t>
  </si>
  <si>
    <t>88887.695612/2022-00</t>
  </si>
  <si>
    <t>88887.695598/2022-00</t>
  </si>
  <si>
    <t>88887.695600/2022-00</t>
  </si>
  <si>
    <t>88887.695189/2022-00</t>
  </si>
  <si>
    <t>88887.694853/2022-00</t>
  </si>
  <si>
    <t>88887.695488/2022-00</t>
  </si>
  <si>
    <t>88887.695022/2022-00</t>
  </si>
  <si>
    <t>88887.694440/2022-00</t>
  </si>
  <si>
    <t>88887.694070/2022-00</t>
  </si>
  <si>
    <t>88887.695212/2022-00</t>
  </si>
  <si>
    <t>LUIZA LAROZA SELARIM SANTANA</t>
  </si>
  <si>
    <t>DENNIS GABIATTI LOPES</t>
  </si>
  <si>
    <t>JOYCE NONATO CHIOSSI</t>
  </si>
  <si>
    <t>MARIANA BRASSI LUCCAS</t>
  </si>
  <si>
    <t>PATRICIA DA SILVA CONTRERAS</t>
  </si>
  <si>
    <t>THANIELLE SOUZA SILVA BRITO</t>
  </si>
  <si>
    <t>88887.696766/2022-00</t>
  </si>
  <si>
    <t>88887.696764/2022-00</t>
  </si>
  <si>
    <t>88887.696760/2022-00</t>
  </si>
  <si>
    <t>88887.696758/2022-00</t>
  </si>
  <si>
    <t>88887.696762/2022-00</t>
  </si>
  <si>
    <t>88887.696759/2022-00</t>
  </si>
  <si>
    <t>88887.696744/2022-00</t>
  </si>
  <si>
    <t>88887.696741/2022-00</t>
  </si>
  <si>
    <t>MAIRA RODRIGUES LIMA</t>
  </si>
  <si>
    <t>BENE ELOI MENDES CAMARGO</t>
  </si>
  <si>
    <t>JULIA NEVES ANDRADE</t>
  </si>
  <si>
    <t>LETICIA GONGORA ALVES ROCHA</t>
  </si>
  <si>
    <t>MARIA PAULA ROSA FREATO</t>
  </si>
  <si>
    <t>RENATA LUCON XAVIER</t>
  </si>
  <si>
    <t>GABRIELA SETA ALVARENGA</t>
  </si>
  <si>
    <t>JULIA ARICO SAVAREGO</t>
  </si>
  <si>
    <t>BIANCA FRANCISCHINI LISITA</t>
  </si>
  <si>
    <t>SAMANTHA FILGUEIRAS RUGGIERO</t>
  </si>
  <si>
    <t>DIEGO ARMANDO RACERO GALARAGA</t>
  </si>
  <si>
    <t>PAULA PAULINO BRAZ</t>
  </si>
  <si>
    <t>LUANA CRISTINA MIGUEL RODRIGUES</t>
  </si>
  <si>
    <t>MARIA JASMINE GOMES DA SILVA</t>
  </si>
  <si>
    <t>88887.701130/2022-00</t>
  </si>
  <si>
    <t>88887.701131/2022-00</t>
  </si>
  <si>
    <t>88887.699867/2022-00</t>
  </si>
  <si>
    <t>88887.699498/2022-00</t>
  </si>
  <si>
    <t>88887.699271/2022-00</t>
  </si>
  <si>
    <t>88887.700415/2022-00</t>
  </si>
  <si>
    <t>88887.699490/2022-00</t>
  </si>
  <si>
    <t>88887.699487/2022-00</t>
  </si>
  <si>
    <t>88887.700771/2022-00</t>
  </si>
  <si>
    <t>88887.700778/2022-00</t>
  </si>
  <si>
    <t>88887.700773/2022-00</t>
  </si>
  <si>
    <t>88887.699663/2022-00</t>
  </si>
  <si>
    <t>88887.699460/2022-00</t>
  </si>
  <si>
    <t>88887.699750/2022-00</t>
  </si>
  <si>
    <t>88887.700501/2022-00</t>
  </si>
  <si>
    <t>88887.700596/2022-00</t>
  </si>
  <si>
    <t>Cotas Pró-Reitoria</t>
  </si>
  <si>
    <t>Nome</t>
  </si>
  <si>
    <t>Nível</t>
  </si>
  <si>
    <t>ANA CAROLINA SAVIOLO MOREIRA</t>
  </si>
  <si>
    <t>FRANCIELE FERNANDA KERNISKE</t>
  </si>
  <si>
    <t>LUIZA GOMES ACCARINI</t>
  </si>
  <si>
    <t>MARIANA BERALDI RIGONATO</t>
  </si>
  <si>
    <t>PEDRO FERNANDEZ DE SOUZA</t>
  </si>
  <si>
    <t>ANA BEATRIZ MACEDO</t>
  </si>
  <si>
    <t>CAUE LAZARETH BALASSA JACQUES</t>
  </si>
  <si>
    <t>DALILA RODRIGUES BARROS</t>
  </si>
  <si>
    <t>EDSON FERREIRA ALEXANDRINO JUNIOR</t>
  </si>
  <si>
    <t>EMERSON DA COSTA BARBOSA</t>
  </si>
  <si>
    <t>JULIANA APARECIDA DE LIMA</t>
  </si>
  <si>
    <t>MARIA ANTONIA DE LIMA</t>
  </si>
  <si>
    <t>MATEUS KENITI NAKASHIMA SINZATO</t>
  </si>
  <si>
    <t>NICOLY RIBEIRO ULIAM</t>
  </si>
  <si>
    <t>POLLYEVERLIN REGO ROCHA</t>
  </si>
  <si>
    <t>88887.702752/2022-00</t>
  </si>
  <si>
    <t>88887.702360/2022-00</t>
  </si>
  <si>
    <t>88887.702537/2022-00</t>
  </si>
  <si>
    <t>88887.702164/2022-00</t>
  </si>
  <si>
    <t>88887.702396/2022-00</t>
  </si>
  <si>
    <t>88887.702308/2022-00</t>
  </si>
  <si>
    <t>88887.702211/2022-00</t>
  </si>
  <si>
    <t>88887.702617/2022-00</t>
  </si>
  <si>
    <t>88887.702338/2022-00</t>
  </si>
  <si>
    <t>88887.702153/2022-00</t>
  </si>
  <si>
    <t>88887.702304/2022-00</t>
  </si>
  <si>
    <t>88887.702525/2022-00</t>
  </si>
  <si>
    <t>88887.702295/2022-00</t>
  </si>
  <si>
    <t>88887.702151/2022-00</t>
  </si>
  <si>
    <t>PRÓ-REITORIA</t>
  </si>
  <si>
    <t>MAMADU SALIU DJALO</t>
  </si>
  <si>
    <t>GABRIELLA HENRIQUE TARGINO MONTEIRO</t>
  </si>
  <si>
    <t>HOMERO AIDAR NETO</t>
  </si>
  <si>
    <t>MONIQUE MARIA SILVA DA PAZ</t>
  </si>
  <si>
    <t>KELLY MELO DE MENEZES</t>
  </si>
  <si>
    <t>88887.702148/2022-00</t>
  </si>
  <si>
    <t>88887.701328/2022-00</t>
  </si>
  <si>
    <t>88887.702410/2022-00</t>
  </si>
  <si>
    <t>88887.701760/2022-00</t>
  </si>
  <si>
    <t>88887.701330/2022-00</t>
  </si>
  <si>
    <t>88887.702139/2022-00</t>
  </si>
  <si>
    <t>88887.702547/2022-00</t>
  </si>
  <si>
    <t>THAIS THALER SOUZA</t>
  </si>
  <si>
    <t>LAIS CAROLINE RODRIGUES</t>
  </si>
  <si>
    <t>88882.426450/2019-01</t>
  </si>
  <si>
    <t>88882.426453/2019-01</t>
  </si>
  <si>
    <t>88882.426446/2019-01</t>
  </si>
  <si>
    <t>88882.426444/2019-01</t>
  </si>
  <si>
    <t>88882.426455/2019-01</t>
  </si>
  <si>
    <t>88882.426457/2019-01</t>
  </si>
  <si>
    <t>88882.426451/2019-01</t>
  </si>
  <si>
    <t>88882.426443/2019-01</t>
  </si>
  <si>
    <t>88882.426447/2019-01</t>
  </si>
  <si>
    <t>88882.426452/2019-01</t>
  </si>
  <si>
    <t>88882.426456/2019-01</t>
  </si>
  <si>
    <t>88882.426445/2019-01</t>
  </si>
  <si>
    <t>88882.426461/2019-01</t>
  </si>
  <si>
    <t>Cotas ProPG</t>
  </si>
  <si>
    <t>Previsão de substituição</t>
  </si>
  <si>
    <t>CAROLINA SANTANA TOMAZ</t>
  </si>
  <si>
    <t>MATHEUS ROCHA DE ARAUJO</t>
  </si>
  <si>
    <t>BARBARA CUNHA PADILHA ANTONIO</t>
  </si>
  <si>
    <t>BEATRIZ BRAMBILA</t>
  </si>
  <si>
    <t>WANDERSON ANJOS DA SILVA</t>
  </si>
  <si>
    <t>EDUARDO SANCHES DA SILVA FILHO</t>
  </si>
  <si>
    <t>EVANDRO BEZERRA SOARES</t>
  </si>
  <si>
    <t>FABRICIO DA SILVA AGUIAR</t>
  </si>
  <si>
    <t>MARCIA DE ALMEIDA</t>
  </si>
  <si>
    <t>ARIANA DOS SANTOS GOMES</t>
  </si>
  <si>
    <t>JOAO PEDRO SANSON</t>
  </si>
  <si>
    <t>DAVI JOSE FRANZON</t>
  </si>
  <si>
    <t>FILIPE BOTELHO SOARES DUTRA FERNANDES</t>
  </si>
  <si>
    <t>JOSE CARLOS DOS SANTOS</t>
  </si>
  <si>
    <t>DARLYANI MARIANO DA SILVA</t>
  </si>
  <si>
    <t>ANA CAROLINA CARREIRA DE MELLO</t>
  </si>
  <si>
    <t>FELIPE CARNACINI</t>
  </si>
  <si>
    <t>ANA ELISA TEIXEIRA DA SILVA</t>
  </si>
  <si>
    <t>THAIS FANAN PERES</t>
  </si>
  <si>
    <t>THYMON BRIAN ROCHA SANTANA</t>
  </si>
  <si>
    <t>ELEN PESSOA DE QUEIROZ RIBEIRO</t>
  </si>
  <si>
    <t>ISRAEL HENRIQUE BUTTNER QUEIROZ</t>
  </si>
  <si>
    <t>RENAN CESAR DOS SANTOS PEREIRA</t>
  </si>
  <si>
    <t>ANA CAROLINA GODOY ALBINO</t>
  </si>
  <si>
    <t>ANA PAULA PONCE SHIGUEHARA</t>
  </si>
  <si>
    <t>JESSICA ALTIERI DE MELO</t>
  </si>
  <si>
    <t>BRUNO SANTOS DE ALMEIDA</t>
  </si>
  <si>
    <t>NAYRA VASIULIS FERREIRA RODRIGUES</t>
  </si>
  <si>
    <t>DIEGO OLIVEIRA LIRA</t>
  </si>
  <si>
    <t>RODRIGO DA SILVA MAGALHAES</t>
  </si>
  <si>
    <t>WALLYSON SOUZA RAMOS</t>
  </si>
  <si>
    <t>ANDRE BALOGH DE CARVALHO</t>
  </si>
  <si>
    <t>GABRIELA CHIMELLO MAYER DIAS</t>
  </si>
  <si>
    <t>LAURA VALACIO DE CARVALHO</t>
  </si>
  <si>
    <t>PAULO OLIVEIRA GALL</t>
  </si>
  <si>
    <t>WILTON DA SILVA FARIAS</t>
  </si>
  <si>
    <t>GIOVANA BARON VITORASSO</t>
  </si>
  <si>
    <t>KAREN MORAES BORGES</t>
  </si>
  <si>
    <t>MARIANA LARA ZAMBETTA</t>
  </si>
  <si>
    <t>88887.706091/2022-00</t>
  </si>
  <si>
    <t>88887.706049/2022-00</t>
  </si>
  <si>
    <t>88887.702960/2022-00</t>
  </si>
  <si>
    <t>88887.706125/2022-00</t>
  </si>
  <si>
    <t>88887.704324/2022-00</t>
  </si>
  <si>
    <t>88887.704325/2022-00</t>
  </si>
  <si>
    <t>88887.704326/2022-00</t>
  </si>
  <si>
    <t>88887.704183/2022-00</t>
  </si>
  <si>
    <t>88887.704184/2022-00</t>
  </si>
  <si>
    <t>88887.702900/2022-00</t>
  </si>
  <si>
    <t>88887.705376/2022-00</t>
  </si>
  <si>
    <t>88887.705081/2022-00</t>
  </si>
  <si>
    <t>88887.705083/2022-00</t>
  </si>
  <si>
    <t>88887.705086/2022-00</t>
  </si>
  <si>
    <t>88887.705084/2022-00</t>
  </si>
  <si>
    <t>88887.703882/2022-00</t>
  </si>
  <si>
    <t>88887.703877/2022-00</t>
  </si>
  <si>
    <t>88887.703881/2022-00</t>
  </si>
  <si>
    <t>88887.704442/2022-00</t>
  </si>
  <si>
    <t>88887.706157/2022-00</t>
  </si>
  <si>
    <t>88887.703867/2022-00</t>
  </si>
  <si>
    <t>88887.705256/2022-00</t>
  </si>
  <si>
    <t>88887.705253/2022-00</t>
  </si>
  <si>
    <t>88887.705254/2022-00</t>
  </si>
  <si>
    <t>88887.705260/2022-00</t>
  </si>
  <si>
    <t>88887.705257/2022-00</t>
  </si>
  <si>
    <t>88887.705261/2022-00</t>
  </si>
  <si>
    <t>88887.703365/2022-00</t>
  </si>
  <si>
    <t>88887.703364/2022-00</t>
  </si>
  <si>
    <t>88887.703994/2022-00</t>
  </si>
  <si>
    <t>88887.706054/2022-00</t>
  </si>
  <si>
    <t>88887.705375/2022-00</t>
  </si>
  <si>
    <t>88887.703315/2022-00</t>
  </si>
  <si>
    <t>88887.704770/2022-00</t>
  </si>
  <si>
    <t>88887.703594/2022-00</t>
  </si>
  <si>
    <t>88887.705493/2022-00</t>
  </si>
  <si>
    <t>88887.705482/2022-00</t>
  </si>
  <si>
    <t>88887.704650/2022-00</t>
  </si>
  <si>
    <t>88887.704446/2022-00</t>
  </si>
  <si>
    <t>88887.704654/2022-00</t>
  </si>
  <si>
    <t>88887.704455/2022-00</t>
  </si>
  <si>
    <t>88887.705472/2022-00</t>
  </si>
  <si>
    <t>88887.705420/2022-00</t>
  </si>
  <si>
    <t>88887.705428/2022-00</t>
  </si>
  <si>
    <t>88887.702846/2022-00</t>
  </si>
  <si>
    <t>88887.704337/2022-00</t>
  </si>
  <si>
    <t>DIOGO OLIVEIRA DA SILVA</t>
  </si>
  <si>
    <t>EDUARDO PEREIRA DE SOUZA</t>
  </si>
  <si>
    <t>MARIA APARECIDA ALVES DA SILVA</t>
  </si>
  <si>
    <t>SILVIA ROSA DA COSTA CORREA</t>
  </si>
  <si>
    <t>LARA REIS RODRIGUES</t>
  </si>
  <si>
    <t>SARA SOUZA LIMA</t>
  </si>
  <si>
    <t>STEPHANI IZIDRO DE SOUSA</t>
  </si>
  <si>
    <t>88887.704817/2022-00</t>
  </si>
  <si>
    <t>88887.706080/2022-00</t>
  </si>
  <si>
    <t>88887.704237/2022-00</t>
  </si>
  <si>
    <t>88887.703167/2022-00</t>
  </si>
  <si>
    <t>88887.706222/2022-00</t>
  </si>
  <si>
    <t>MARCELO DE SEIXAS MARTINS</t>
  </si>
  <si>
    <t>88887.706790/2022-00</t>
  </si>
  <si>
    <t>CARLOS HENRIQUE DOS SANTOS FERNANDES</t>
  </si>
  <si>
    <t>GUSTAVO DE OLIVEIRA CARDOSO DOS SANTOS</t>
  </si>
  <si>
    <t>88887.711436/2022-00</t>
  </si>
  <si>
    <t>88887.711560/2022-00</t>
  </si>
  <si>
    <t>88887.706918/2022-00</t>
  </si>
  <si>
    <t>BEATRIZ PADILHA DE SOUZA</t>
  </si>
  <si>
    <t>CRISTIANO JOSE DOS SANTOS MONTEIRO</t>
  </si>
  <si>
    <t>DIEGO FERNANDO SANTOS</t>
  </si>
  <si>
    <t>FRANCISCO FABIANO NEVES</t>
  </si>
  <si>
    <t>ISABELA CHACON SAGGIORO</t>
  </si>
  <si>
    <t>KARLA RAQUEL LIMA PEREIRA</t>
  </si>
  <si>
    <t>MARIA FERNANDA FEMINELLA CAMPOS</t>
  </si>
  <si>
    <t>STEFANE VIEIRA MENEZES</t>
  </si>
  <si>
    <t>ADAM WILLIAM ITALIANO</t>
  </si>
  <si>
    <t>RAFAELA FERNANDA PALHARES</t>
  </si>
  <si>
    <t>TIAGO CARVALHO LOMBARDI TOSTA</t>
  </si>
  <si>
    <t>DANIELLY SILVA TELES</t>
  </si>
  <si>
    <t>DEANNY STACY SOUSA LEMOS</t>
  </si>
  <si>
    <t>MARIANNA CASTELLANO BARCELOS DE ANDRADE</t>
  </si>
  <si>
    <t>GABRIEL HENRIQUE LINO DE ALMEIDA</t>
  </si>
  <si>
    <t>GUILHERME ALESSANDRO LEMOS DA SILVA MOREIRA</t>
  </si>
  <si>
    <t>MATHEUS PIERRE PAVAN</t>
  </si>
  <si>
    <t>DAVI SIQUEIRA DA SILVA DE SOUZA</t>
  </si>
  <si>
    <t>GIOVANA CRISTINA ZAMBUZI</t>
  </si>
  <si>
    <t>JONATA RODRIGUES DIAS BATISTA</t>
  </si>
  <si>
    <t>LUCAS REPECKA ALVES</t>
  </si>
  <si>
    <t>JEFFERSON TALES DOS SANTOS PEREIRA DA SILVA</t>
  </si>
  <si>
    <t>NAIARA MANGINO CARDOSO</t>
  </si>
  <si>
    <t>BRUNA NATALINA DE SOUZA MARTINS</t>
  </si>
  <si>
    <t>FABIANA FRANCA</t>
  </si>
  <si>
    <t>FLORENCIA LUCIA HIDALGO</t>
  </si>
  <si>
    <t>GIOVANNI FORIONI BRAGAIA</t>
  </si>
  <si>
    <t>VICTOR EDUARDO LACHOS OLIVARES</t>
  </si>
  <si>
    <t>ALDAIR DARLAN SANTOS DE ARAUJO</t>
  </si>
  <si>
    <t>88887.713924/2022-00</t>
  </si>
  <si>
    <t>88887.713984/2022-00</t>
  </si>
  <si>
    <t>88887.713902/2022-00</t>
  </si>
  <si>
    <t>88887.713906/2022-00</t>
  </si>
  <si>
    <t>88887.713903/2022-00</t>
  </si>
  <si>
    <t>88887.713904/2022-00</t>
  </si>
  <si>
    <t>88887.713910/2022-00</t>
  </si>
  <si>
    <t>88887.714229/2022-00</t>
  </si>
  <si>
    <t>88887.714228/2022-00</t>
  </si>
  <si>
    <t>88887.714235/2022-00</t>
  </si>
  <si>
    <t>88887.714237/2022-00</t>
  </si>
  <si>
    <t>88887.714233/2022-00</t>
  </si>
  <si>
    <t>88887.713911/2022-00</t>
  </si>
  <si>
    <t>88887.713913/2022-00</t>
  </si>
  <si>
    <t>88887.713916/2022-00</t>
  </si>
  <si>
    <t>88887.713919/2022-00</t>
  </si>
  <si>
    <t>88887.714227/2022-00</t>
  </si>
  <si>
    <t>88887.714369/2022-00</t>
  </si>
  <si>
    <t>88887.713900/2022-00</t>
  </si>
  <si>
    <t>88887.713897/2022-00</t>
  </si>
  <si>
    <t>88887.713921/2022-00</t>
  </si>
  <si>
    <t>88887.714218/2022-00</t>
  </si>
  <si>
    <t>88887.714436/2022-00</t>
  </si>
  <si>
    <t>88887.714432/2022-00</t>
  </si>
  <si>
    <t>88887.712300/2022-00</t>
  </si>
  <si>
    <t>88887.714439/2022-00</t>
  </si>
  <si>
    <t>88887.714389/2022-00</t>
  </si>
  <si>
    <t>AGUSTINA VALERIA MARTIARENA PAZOS</t>
  </si>
  <si>
    <t>FERNANDO HUMBERTO DE ALMEIDA MORAES NETO</t>
  </si>
  <si>
    <t>LIVET ROCIO CRISTANCHO GONZALEZ</t>
  </si>
  <si>
    <t>ISABELLA VICARI</t>
  </si>
  <si>
    <t>MARINA GRANATO</t>
  </si>
  <si>
    <t>VICTOR MARQUES PEREIRA</t>
  </si>
  <si>
    <t>FERNANDO TADEU TRIQUES</t>
  </si>
  <si>
    <t>DEBORAH CRISTINA TRINDADE DOS REIS KASHIRAJIMA</t>
  </si>
  <si>
    <t>KAIRO LAZARINI DA CRUZ</t>
  </si>
  <si>
    <t>LUIS LUCAS DE NARDO</t>
  </si>
  <si>
    <t>MAURICIO DUTRA FELIX</t>
  </si>
  <si>
    <t>PETRONIO MATIAS DOS SANTOS</t>
  </si>
  <si>
    <t>RAFAELA FERNANDA LEANDRO</t>
  </si>
  <si>
    <t>MIGUEL BRANDAO MARTINEZ</t>
  </si>
  <si>
    <t>MARINA CALDEIRA BATISTA DA SILVA</t>
  </si>
  <si>
    <t>ROSA ISABEL FONSECA ANGULO</t>
  </si>
  <si>
    <t>88887.715579/2022-00</t>
  </si>
  <si>
    <t>88887.716359/2022-00</t>
  </si>
  <si>
    <t>88887.715576/2022-00</t>
  </si>
  <si>
    <t>88887.714933/2022-00</t>
  </si>
  <si>
    <t>88887.714935/2022-00</t>
  </si>
  <si>
    <t>88887.715376/2022-00</t>
  </si>
  <si>
    <t>88887.715377/2022-00</t>
  </si>
  <si>
    <t>88887.715378/2022-00</t>
  </si>
  <si>
    <t>88887.715046/2022-00</t>
  </si>
  <si>
    <t>88887.715047/2022-00</t>
  </si>
  <si>
    <t>88887.715647/2022-00</t>
  </si>
  <si>
    <t>88887.715384/2022-00</t>
  </si>
  <si>
    <t>88887.715385/2022-00</t>
  </si>
  <si>
    <t>88887.715380/2022-00</t>
  </si>
  <si>
    <t>88887.715381/2022-00</t>
  </si>
  <si>
    <t>88887.715382/2022-00</t>
  </si>
  <si>
    <t>88887.716361/2022-00</t>
  </si>
  <si>
    <t>88887.715488/2022-00</t>
  </si>
  <si>
    <t>88887.715397/2022-00</t>
  </si>
  <si>
    <t>88887.716363/2022-00</t>
  </si>
  <si>
    <t>88887.715915/2022-00</t>
  </si>
  <si>
    <t>88887.714819/2022-00</t>
  </si>
  <si>
    <t>STEFANI RAQUEL SALES FRITSCH</t>
  </si>
  <si>
    <t>88887.716441/2022-00</t>
  </si>
  <si>
    <t>BRUNO DE ALCANTARA CONDE DA SILVA</t>
  </si>
  <si>
    <t>RAFAELA SILVA DE SOUZA</t>
  </si>
  <si>
    <t>AMIN HOSEINI</t>
  </si>
  <si>
    <t>DANIELLE ABREU SILVA</t>
  </si>
  <si>
    <t>FERNANDO SCHLINDWEIN SANTINO</t>
  </si>
  <si>
    <t>CRISTIANE DE OLIVEIRA ROSA</t>
  </si>
  <si>
    <t>LUIS GUSTAVO PEREIRA</t>
  </si>
  <si>
    <t>BEATRIZ DE SOUZA MELLA</t>
  </si>
  <si>
    <t>FABRICIO JOSE DA SILVA</t>
  </si>
  <si>
    <t>JANIFER NUNES DA FONSECA</t>
  </si>
  <si>
    <t>LANA CAMILA SANTOS GONCALVES</t>
  </si>
  <si>
    <t>LAURO GEOVANY DAMASCENO MARTINS</t>
  </si>
  <si>
    <t>LUZIANA DA SILVA BERNARDO</t>
  </si>
  <si>
    <t>SABRINA MARIA GONCALVES LUZ BARROS BEZERRA</t>
  </si>
  <si>
    <t>THAIS VIANA BARBOSA</t>
  </si>
  <si>
    <t>PAULO ALESSANDRO SOUZA DE OLIVEIRA</t>
  </si>
  <si>
    <t>RAFAEL BORBA DE CASTRO</t>
  </si>
  <si>
    <t>MARIA FLAVIA ASSUNCAO MAGALHAES</t>
  </si>
  <si>
    <t>CLARA MARIA COBRA BRANCO SCONTRI</t>
  </si>
  <si>
    <t>JOSE MARIO PRATI</t>
  </si>
  <si>
    <t>FILIPE ESTEVAO SETTE</t>
  </si>
  <si>
    <t>HYGOR FERREIRA DA SILVA</t>
  </si>
  <si>
    <t>PALOMA NEPOMUCENO ARAUJO</t>
  </si>
  <si>
    <t>88887.719963/2022-00</t>
  </si>
  <si>
    <t>88887.720270/2022-00</t>
  </si>
  <si>
    <t>88887.719559/2022-00</t>
  </si>
  <si>
    <t>88887.721362/2022-00</t>
  </si>
  <si>
    <t>88887.719961/2022-00</t>
  </si>
  <si>
    <t>88887.719954/2022-00</t>
  </si>
  <si>
    <t>88887.720269/2022-00</t>
  </si>
  <si>
    <t>88887.720266/2022-00</t>
  </si>
  <si>
    <t>88887.720265/2022-00</t>
  </si>
  <si>
    <t>88887.720262/2022-00</t>
  </si>
  <si>
    <t>88887.720268/2022-00</t>
  </si>
  <si>
    <t>88887.720267/2022-00</t>
  </si>
  <si>
    <t>88887.721544/2022-00</t>
  </si>
  <si>
    <t>88887.721541/2022-00</t>
  </si>
  <si>
    <t>88887.718526/2022-00</t>
  </si>
  <si>
    <t>88887.718041/2022-00</t>
  </si>
  <si>
    <t>88887.719536/2022-00</t>
  </si>
  <si>
    <t>88887.717830/2022-00</t>
  </si>
  <si>
    <t>88887.720521/2022-00</t>
  </si>
  <si>
    <t>88887.721385/2022-00</t>
  </si>
  <si>
    <t>88887.721371/2022-00</t>
  </si>
  <si>
    <t>88887.721382/2022-00</t>
  </si>
  <si>
    <t>88887.721363/2022-00</t>
  </si>
  <si>
    <t>88887.721366/2022-00</t>
  </si>
  <si>
    <t>88887.721367/2022-00</t>
  </si>
  <si>
    <t>88887.721652/2022-00</t>
  </si>
  <si>
    <t>LORENA LETICIA PEIXOTO DE LIMA</t>
  </si>
  <si>
    <t>THAISA PINHEIRO CARVALHO</t>
  </si>
  <si>
    <t>VANESSA FERNANDA DA SILVA AVILA</t>
  </si>
  <si>
    <t>EDGAR OLIVEIRA VICENTE</t>
  </si>
  <si>
    <t>ANDERSON COIMBRA PEREIRA</t>
  </si>
  <si>
    <t>JULIA SCANAVACHI LOURENCO</t>
  </si>
  <si>
    <t>LILIANE GOMES FREITAS PESSINI</t>
  </si>
  <si>
    <t>MARIANA VITORINO DE CARVALHO</t>
  </si>
  <si>
    <t>RENATO DELIA FELICIANO</t>
  </si>
  <si>
    <t>GABRIEL VILLATORE BIGARDI</t>
  </si>
  <si>
    <t>HUGO SANTOS LINTZ</t>
  </si>
  <si>
    <t>PAOLA VIVIANA CAMPOS TINOCO</t>
  </si>
  <si>
    <t>JHONAS ANDRE FIRMINO CANHETE</t>
  </si>
  <si>
    <t>GUILHERME DIAS ONORATO</t>
  </si>
  <si>
    <t>CLARA MARIA DE ARAUJO SILVA</t>
  </si>
  <si>
    <t>THALITA FRIGO DA ROCHA</t>
  </si>
  <si>
    <t>PAULO HENRIQUE BRASIL RIBEIRO</t>
  </si>
  <si>
    <t>88887.752196/2022-00</t>
  </si>
  <si>
    <t>88887.749425/2022-00</t>
  </si>
  <si>
    <t>88887.750700/2022-00</t>
  </si>
  <si>
    <t>88887.753198/2022-00</t>
  </si>
  <si>
    <t>88887.751900/2022-00</t>
  </si>
  <si>
    <t>88887.753412/2022-00</t>
  </si>
  <si>
    <t>88887.753417/2022-00</t>
  </si>
  <si>
    <t>88887.756717/2022-00</t>
  </si>
  <si>
    <t>88887.756714/2022-00</t>
  </si>
  <si>
    <t>88887.756709/2022-00</t>
  </si>
  <si>
    <t>88887.756719/2022-00</t>
  </si>
  <si>
    <t>88887.756712/2022-00</t>
  </si>
  <si>
    <t>88887.750162/2022-00</t>
  </si>
  <si>
    <t>88887.750159/2022-00</t>
  </si>
  <si>
    <t>88887.753197/2022-00</t>
  </si>
  <si>
    <t>88887.752187/2022-00</t>
  </si>
  <si>
    <t>88887.753421/2022-00</t>
  </si>
  <si>
    <t>88887.752428/2022-00</t>
  </si>
  <si>
    <t>88887.752417/2022-00</t>
  </si>
  <si>
    <t>88887.752991/2022-00</t>
  </si>
  <si>
    <t>88887.750722/2022-00</t>
  </si>
  <si>
    <t>KARINA LUMENA DE FREITAS ALVES</t>
  </si>
  <si>
    <t>EDUARDO HENRIQUE ROSSLER JUNIOR</t>
  </si>
  <si>
    <t>88887.761732/2022-00</t>
  </si>
  <si>
    <t>88887.759455/2022-00</t>
  </si>
  <si>
    <t>88887.759424/2022-00</t>
  </si>
  <si>
    <t>TALITA MOTTA QUIARIM</t>
  </si>
  <si>
    <t>ALINE MARIA MACHADO</t>
  </si>
  <si>
    <t>ELLEN GOMES ALVES</t>
  </si>
  <si>
    <t>GUSTAVO AKIRA TOMA</t>
  </si>
  <si>
    <t>VICTORIA CRISTINA CARDOSO DA PAIXAO HASS GONCALVES</t>
  </si>
  <si>
    <t>GABITH SAYDA QUISPE APAZA</t>
  </si>
  <si>
    <t>MELANIE ZAMBON BUENO</t>
  </si>
  <si>
    <t>ARGOS SOARES SILVA</t>
  </si>
  <si>
    <t>88887.798215/2022-00</t>
  </si>
  <si>
    <t>88887.798218/2022-00</t>
  </si>
  <si>
    <t>88887.799027/2022-00</t>
  </si>
  <si>
    <t>88887.799032/2022-00</t>
  </si>
  <si>
    <t>88887.799029/2022-00</t>
  </si>
  <si>
    <t>88887.799031/2022-00</t>
  </si>
  <si>
    <t>88887.798534/2022-00</t>
  </si>
  <si>
    <t>88887.798665/2022-00</t>
  </si>
  <si>
    <t>88887.798667/2022-00</t>
  </si>
  <si>
    <t>88887.798357/2022-00</t>
  </si>
  <si>
    <t>88887.798287/2022-00</t>
  </si>
  <si>
    <t>88887.799216/2022-00</t>
  </si>
  <si>
    <t>88887.799226/2022-00</t>
  </si>
  <si>
    <t>88887.798537/2022-00</t>
  </si>
  <si>
    <t>WILLIAM ROSSANI DOS SANTOS</t>
  </si>
  <si>
    <t>GABRIEL EDUARDO BAREA DE BARROS</t>
  </si>
  <si>
    <t>RICARDO JESUS LOPEZ PARIA</t>
  </si>
  <si>
    <t>LUCAS MOGNON SANTIAGO PRATES</t>
  </si>
  <si>
    <t>ANA LAURA CASSINI SOUZA</t>
  </si>
  <si>
    <t>EVERTON DIEGO CORREA DA SILVA</t>
  </si>
  <si>
    <t>MARIANA DE BRITO FERRAZ</t>
  </si>
  <si>
    <t>JULIO BENVENUTTI BUENO DE CAMARGO</t>
  </si>
  <si>
    <t>88887.799967/2022-00</t>
  </si>
  <si>
    <t>88887.799772/2022-00</t>
  </si>
  <si>
    <t>88887.799771/2022-00</t>
  </si>
  <si>
    <t>88887.799616/2022-00</t>
  </si>
  <si>
    <t>88887.799778/2022-00</t>
  </si>
  <si>
    <t>88887.799625/2022-00</t>
  </si>
  <si>
    <t>88887.799664/2022-00</t>
  </si>
  <si>
    <t>JEZABEL MITSA DO NASCIMENTO GERTRUDES</t>
  </si>
  <si>
    <t>WESLLEY DOS SANTOS SILVA</t>
  </si>
  <si>
    <t>YOHAN DUARTE PESSANHA</t>
  </si>
  <si>
    <t>FELIPE LUIZ</t>
  </si>
  <si>
    <t>LETICIA COELHO SILVEIRA</t>
  </si>
  <si>
    <t>88887.801034/2023-00</t>
  </si>
  <si>
    <t>88887.801592/2023-00</t>
  </si>
  <si>
    <t>88887.801695/2023-00</t>
  </si>
  <si>
    <t>88887.801475/2023-00</t>
  </si>
  <si>
    <t>ENZO PAOLO ZAVALA CANCHO</t>
  </si>
  <si>
    <t>PASCOAL FRANCISCO NHAMUE</t>
  </si>
  <si>
    <t>PAMELA CALIXTO DE MORAES</t>
  </si>
  <si>
    <t>TAINARA RODRIGUES DOS SANTOS</t>
  </si>
  <si>
    <t>88887.802546/2023-00</t>
  </si>
  <si>
    <t>88887.802245/2023-00</t>
  </si>
  <si>
    <t>88887.802495/2023-00</t>
  </si>
  <si>
    <t>88887.802187/2023-00</t>
  </si>
  <si>
    <t>88887.802111/2023-00</t>
  </si>
  <si>
    <t>MAYRA SILVA DOS SANTOS</t>
  </si>
  <si>
    <t>CAROLINE CRISTINE CUSTODIO</t>
  </si>
  <si>
    <t>ELIANE REGINA RODRIGUES MESSAGE</t>
  </si>
  <si>
    <t>DIEGO DA SILVA VAZ</t>
  </si>
  <si>
    <t>88887.804299/2023-00</t>
  </si>
  <si>
    <t>88887.804333/2023-00</t>
  </si>
  <si>
    <t>88887.804316/2023-00</t>
  </si>
  <si>
    <t>PAOLA GIMENEZ MATEUS ALVES</t>
  </si>
  <si>
    <t>ARON MOMBERG DA SILVA</t>
  </si>
  <si>
    <t>ATHAINE MAYUMI IWASSAKI</t>
  </si>
  <si>
    <t>ERICK JHONATHANN ALVES DA SILVA ALMEIDA</t>
  </si>
  <si>
    <t>RUTH DA LUZ SANTOS</t>
  </si>
  <si>
    <t>THAMIRIS COSTA DE LIMA</t>
  </si>
  <si>
    <t>88887.805186/2023-00</t>
  </si>
  <si>
    <t>88887.804746/2023-00</t>
  </si>
  <si>
    <t>88887.804923/2023-00</t>
  </si>
  <si>
    <t>88887.804924/2023-00</t>
  </si>
  <si>
    <t>88887.804917/2023-00</t>
  </si>
  <si>
    <t>88887.804718/2023-00</t>
  </si>
  <si>
    <t>88887.804835/2023-00</t>
  </si>
  <si>
    <t>NANCY MASCARENHAS DE CASTRO SOUZA NETA</t>
  </si>
  <si>
    <t>ANDRES GABRIEL ARGUEDAS CHAVERRI</t>
  </si>
  <si>
    <t>88887.805860/2023-00</t>
  </si>
  <si>
    <t>88887.806208/2023-00</t>
  </si>
  <si>
    <t>88887.816415/2023-00</t>
  </si>
  <si>
    <t>88887.816418/2023-00</t>
  </si>
  <si>
    <t>88887.816409/2023-00</t>
  </si>
  <si>
    <t>88887.816404/2023-00</t>
  </si>
  <si>
    <t>88887.816411/2023-00</t>
  </si>
  <si>
    <t>88887.816426/2023-00</t>
  </si>
  <si>
    <t>88887.816408/2023-00</t>
  </si>
  <si>
    <t>88887.816410/2023-00</t>
  </si>
  <si>
    <t>88887.816421/2023-00</t>
  </si>
  <si>
    <t>88887.816422/2023-00</t>
  </si>
  <si>
    <t>88887.816425/2023-00</t>
  </si>
  <si>
    <t>88887.816407/2023-00</t>
  </si>
  <si>
    <t>88887.816405/2023-00</t>
  </si>
  <si>
    <t>88887.816406/2023-00</t>
  </si>
  <si>
    <t>88887.816414/2023-00</t>
  </si>
  <si>
    <t>88887.816412/2023-00</t>
  </si>
  <si>
    <t>88887.816416/2023-00</t>
  </si>
  <si>
    <t>88887.816417/2023-00</t>
  </si>
  <si>
    <t>88887.816413/2023-00</t>
  </si>
  <si>
    <t>88887.816436/2023-00</t>
  </si>
  <si>
    <t>88887.816429/2023-00</t>
  </si>
  <si>
    <t>88887.816439/2023-00</t>
  </si>
  <si>
    <t>88887.816430/2023-00</t>
  </si>
  <si>
    <t>88887.816431/2023-00</t>
  </si>
  <si>
    <t>88887.816433/2023-00</t>
  </si>
  <si>
    <t>88887.816432/2023-00</t>
  </si>
  <si>
    <t>88887.816441/2023-00</t>
  </si>
  <si>
    <t>88887.816437/2023-00</t>
  </si>
  <si>
    <t>88887.816428/2023-00</t>
  </si>
  <si>
    <t>88887.816438/2023-00</t>
  </si>
  <si>
    <t>88887.816435/2023-00</t>
  </si>
  <si>
    <t>88887.816434/2023-00</t>
  </si>
  <si>
    <t>88887.816440/2023-00</t>
  </si>
  <si>
    <t>CARLOS MARIO LOPEZ OROZCO</t>
  </si>
  <si>
    <t>VITORIA CECATTO GATTIS</t>
  </si>
  <si>
    <t>VICTOR CAMILLO BATISTA PINHEIRO</t>
  </si>
  <si>
    <t>AMANDA VITORIA DE JESUS MENDES</t>
  </si>
  <si>
    <t>MARINA MARIA DE MIGUEL</t>
  </si>
  <si>
    <t>ODETE LARA MELO BUDTINGER</t>
  </si>
  <si>
    <t>TAMIRES IMACULADA SANTOS COSTA</t>
  </si>
  <si>
    <t>GARCIA MATONDO VITA BIGE</t>
  </si>
  <si>
    <t>ALEXANDRE JITSUO FUZITA</t>
  </si>
  <si>
    <t>SIMONE MACEDO RIBEIRO</t>
  </si>
  <si>
    <t>GILBERTO JUNIOR RODRIGUES</t>
  </si>
  <si>
    <t>MARIA CLARA BATISTA SANTOS</t>
  </si>
  <si>
    <t>EMANUELA LEAL CODOGNOTTO</t>
  </si>
  <si>
    <t>FERNANDA MOREIRA DE SOUZA BERRETTA</t>
  </si>
  <si>
    <t>SERGIO RUBENS PATRICIO JUNIOR</t>
  </si>
  <si>
    <t>YAGO MARTINS</t>
  </si>
  <si>
    <t>LARISSA FE ALVES</t>
  </si>
  <si>
    <t>LIZA BRUNA REIS MONTEIRO</t>
  </si>
  <si>
    <t>ANA CAROLINA NEGRAES CANELADA</t>
  </si>
  <si>
    <t>BIANCA SILVA DE MORAIS</t>
  </si>
  <si>
    <t>ABRAAO GOLFET DE SOUZA</t>
  </si>
  <si>
    <t>LIVIA OLIVEIRA AZEVEDO</t>
  </si>
  <si>
    <t>JUAN LUIS CAMACHO ALJURE</t>
  </si>
  <si>
    <t>MARIA EMILIA GOMES DE SA</t>
  </si>
  <si>
    <t>MILENA DE CARVALHO NASCIMENTO</t>
  </si>
  <si>
    <t>VINICIUS JOSE DE OLIVEIRA GARCIA</t>
  </si>
  <si>
    <t>GABRIEL ZISSI PERES ASNIS</t>
  </si>
  <si>
    <t>ALEXANDRE NOGUEIRA SOUZA</t>
  </si>
  <si>
    <t>CLARA VINHOLI ARAUJO</t>
  </si>
  <si>
    <t>GIOVANNA PEVERARI RAMPIN</t>
  </si>
  <si>
    <t>MARINA ZEN BERTOLAZZI</t>
  </si>
  <si>
    <t>MATEUS COSTA PASSOS</t>
  </si>
  <si>
    <t>ANA CRISTINA RIBEIRO</t>
  </si>
  <si>
    <t>FELIPE BUENO DA SILVA</t>
  </si>
  <si>
    <t>GABRIELE PETRUCCELLI</t>
  </si>
  <si>
    <t>JULIA BLANCO</t>
  </si>
  <si>
    <t>JULIA DA SILVA FORSTER</t>
  </si>
  <si>
    <t>WILSON DA SILVA FERNANDES JUNIOR</t>
  </si>
  <si>
    <t>ADELAINE DELORIEUX</t>
  </si>
  <si>
    <t>AMANDA RAMOS GASPARINI</t>
  </si>
  <si>
    <t>RODRIGO DE MOURA MANOEL BENTO</t>
  </si>
  <si>
    <t>BRUNO MARCOS DA SILVA MIRANDA</t>
  </si>
  <si>
    <t>ANA PAULA NASCIMENTO DOS SANTOS</t>
  </si>
  <si>
    <t>JAMILE FERREIRA DOS SANTOS</t>
  </si>
  <si>
    <t>DEBORA APARECIDA MARTINHO DA SILVA</t>
  </si>
  <si>
    <t>JULIA DE CAMARGO ISMERIM</t>
  </si>
  <si>
    <t>ROMULO RIBEIRO DE FREITAS JUNIOR</t>
  </si>
  <si>
    <t>CASTIGO DAVID AUGUSTO MACHAVA</t>
  </si>
  <si>
    <t>MARCIA MAGALHAES DE ARRUDA</t>
  </si>
  <si>
    <t>ADRIEL RODRIGUES VAZ</t>
  </si>
  <si>
    <t>ALEXANDRE DA SILVA MEDEIROS</t>
  </si>
  <si>
    <t>ALINE CIPRIANO VALENTIM BASTOS</t>
  </si>
  <si>
    <t>MARIA FABIAO BAUQUE MATSIMBE</t>
  </si>
  <si>
    <t>VINICIUS RAINER BONIOLO</t>
  </si>
  <si>
    <t>YAN MARCOS FARIA LOURENCO</t>
  </si>
  <si>
    <t>ANDREZA BONETTO ZUNKELLER</t>
  </si>
  <si>
    <t>ISRAEL CESAR ANDRES TORRES RIVEROS</t>
  </si>
  <si>
    <t>MARIANA PELAIS LEITE</t>
  </si>
  <si>
    <t>ELEN JULIANA NEVES</t>
  </si>
  <si>
    <t>GABRIELI PEREIRA DA CRUZ</t>
  </si>
  <si>
    <t>THAIS LIEKO DE OLIVEIRA TAKIMOTO</t>
  </si>
  <si>
    <t>FABIO MODA MAGNONI</t>
  </si>
  <si>
    <t>KEVIN JOSE GOENAGA PINEDA</t>
  </si>
  <si>
    <t>VICTOR STEFANISZEN</t>
  </si>
  <si>
    <t>VINICIUS LEONARDO RIBEIRO</t>
  </si>
  <si>
    <t>DANIEL SOLOMONE NEVES MUAIELA</t>
  </si>
  <si>
    <t>BEATRIZ ALVES DE DEUS BISPO</t>
  </si>
  <si>
    <t>BEATRIZ VIEIRA BARONE</t>
  </si>
  <si>
    <t>DEBORAH MACIEL VIEIRA CRUZ SILVA</t>
  </si>
  <si>
    <t>ISABELA PAIUTTO</t>
  </si>
  <si>
    <t>LARISSA DE MELO CARDOSO</t>
  </si>
  <si>
    <t>MARIA VICTORIA PIZETTA</t>
  </si>
  <si>
    <t>SARAH MARIA DE ALBUQUERQUE SOUSA</t>
  </si>
  <si>
    <t>SAULO HENRIQUE MENDES ABE</t>
  </si>
  <si>
    <t>BARBARA PATRICIA NEVES SILVA</t>
  </si>
  <si>
    <t>GUILHERME AUGUSTO ARIOLI</t>
  </si>
  <si>
    <t>ISABELLY BERTOCHI VERONEZE</t>
  </si>
  <si>
    <t>MARCELO LARSEN DE LIMA TOZO</t>
  </si>
  <si>
    <t>GABRIEL BAIONI E SILVA</t>
  </si>
  <si>
    <t>MATEUS GONCALVES DOS SANTOS</t>
  </si>
  <si>
    <t>FABIOLA RIBEIRO DE OLIVEIRA</t>
  </si>
  <si>
    <t>FERNANDO LUIZ GONCALVES JUNIOR</t>
  </si>
  <si>
    <t>LUCAS JANONI DOS SANTOS</t>
  </si>
  <si>
    <t>REGINALDO LEANDRO CUCHABA</t>
  </si>
  <si>
    <t>RENAN KIISTER DIAS</t>
  </si>
  <si>
    <t>WILLIAN MERLINI</t>
  </si>
  <si>
    <t>BRUNA ROMAO DA SILVA</t>
  </si>
  <si>
    <t>JULIANA HOMEM PADILHA</t>
  </si>
  <si>
    <t>MARIA GABRIELA COLUCCI</t>
  </si>
  <si>
    <t>REBECCA BIANCA RAMALHO</t>
  </si>
  <si>
    <t>ISABELLA CABRINI</t>
  </si>
  <si>
    <t>MARIALICE GYARAKI DA SILVA</t>
  </si>
  <si>
    <t>MARLUCI CASTAGNA FELTRIN</t>
  </si>
  <si>
    <t>THAIS HELENA DE PAULA MICHELATO</t>
  </si>
  <si>
    <t>VIVIANE RIBEIRO DA SILVA</t>
  </si>
  <si>
    <t>CARLA NASCIMENTO DOS SANTOS RODRIGUES</t>
  </si>
  <si>
    <t>DIEGO BITTENCOURT FERNANDES</t>
  </si>
  <si>
    <t>BEATRIZ HELENA MONTANARI</t>
  </si>
  <si>
    <t>MARCELO RAFANELLI ROSATTI</t>
  </si>
  <si>
    <t>RAFAEL HENRIQUE DE OLIVEIRA NASCIMENTO</t>
  </si>
  <si>
    <t>VANESSA ALEXANDRE DA SILVA</t>
  </si>
  <si>
    <t>YAN COSTA GONCALVES</t>
  </si>
  <si>
    <t>NATAN HILARIO DA SILVA</t>
  </si>
  <si>
    <t>OLUWAFUNMILAYO ADENIKE DAWODU</t>
  </si>
  <si>
    <t>HERLISSON MACIEL BEZERRA</t>
  </si>
  <si>
    <t>LUIS FELIPE BORGES DE MESSIS</t>
  </si>
  <si>
    <t>MARCUS GABRIEL DA SILVA E SILVA</t>
  </si>
  <si>
    <t>88887.824863/2023-00</t>
  </si>
  <si>
    <t>88887.823986/2023-00</t>
  </si>
  <si>
    <t>88887.827300/2023-00</t>
  </si>
  <si>
    <t>88887.827552/2023-00</t>
  </si>
  <si>
    <t>88887.827556/2023-00</t>
  </si>
  <si>
    <t>88887.827572/2023-00</t>
  </si>
  <si>
    <t>88887.828264/2023-00</t>
  </si>
  <si>
    <t>88887.828134/2023-00</t>
  </si>
  <si>
    <t>88887.828256/2023-00</t>
  </si>
  <si>
    <t>88887.821821/2023-00</t>
  </si>
  <si>
    <t>88887.824858/2023-00</t>
  </si>
  <si>
    <t>88887.824835/2023-00</t>
  </si>
  <si>
    <t>88887.826078/2023-00</t>
  </si>
  <si>
    <t>88887.825737/2023-00</t>
  </si>
  <si>
    <t>88887.826076/2023-00</t>
  </si>
  <si>
    <t>88887.825731/2023-00</t>
  </si>
  <si>
    <t>88887.825729/2023-00</t>
  </si>
  <si>
    <t>88887.826069/2023-00</t>
  </si>
  <si>
    <t>88887.826086/2023-00</t>
  </si>
  <si>
    <t>88887.825745/2023-00</t>
  </si>
  <si>
    <t>88887.825755/2023-00</t>
  </si>
  <si>
    <t>88887.825749/2023-00</t>
  </si>
  <si>
    <t>88887.821611/2023-00</t>
  </si>
  <si>
    <t>88887.821826/2023-00</t>
  </si>
  <si>
    <t>88887.821835/2023-00</t>
  </si>
  <si>
    <t>88887.821832/2023-00</t>
  </si>
  <si>
    <t>88887.821813/2023-00</t>
  </si>
  <si>
    <t>88887.822041/2023-00</t>
  </si>
  <si>
    <t>88887.827652/2023-00</t>
  </si>
  <si>
    <t>88887.827454/2023-00</t>
  </si>
  <si>
    <t>88887.827449/2023-00</t>
  </si>
  <si>
    <t>88887.827442/2023-00</t>
  </si>
  <si>
    <t>88887.827393/2023-00</t>
  </si>
  <si>
    <t>88887.825978/2023-00</t>
  </si>
  <si>
    <t>88887.826044/2023-00</t>
  </si>
  <si>
    <t>88887.826046/2023-00</t>
  </si>
  <si>
    <t>88887.822022/2023-00</t>
  </si>
  <si>
    <t>88887.827357/2023-00</t>
  </si>
  <si>
    <t>88887.828112/2023-00</t>
  </si>
  <si>
    <t>88887.828093/2023-00</t>
  </si>
  <si>
    <t>88887.827348/2023-00</t>
  </si>
  <si>
    <t>88887.828107/2023-00</t>
  </si>
  <si>
    <t>88887.827352/2023-00</t>
  </si>
  <si>
    <t>88887.828099/2023-00</t>
  </si>
  <si>
    <t>88887.827723/2023-00</t>
  </si>
  <si>
    <t>88887.827715/2023-00</t>
  </si>
  <si>
    <t>88887.827725/2023-00</t>
  </si>
  <si>
    <t>88887.827720/2023-00</t>
  </si>
  <si>
    <t>88887.827710/2023-00</t>
  </si>
  <si>
    <t>88887.825957/2023-00</t>
  </si>
  <si>
    <t>88887.825968/2023-00</t>
  </si>
  <si>
    <t>88887.821620/2023-00</t>
  </si>
  <si>
    <t>88887.825902/2023-00</t>
  </si>
  <si>
    <t>88887.821619/2023-00</t>
  </si>
  <si>
    <t>88887.826062/2023-00</t>
  </si>
  <si>
    <t>88887.823959/2023-00</t>
  </si>
  <si>
    <t>88887.823931/2023-00</t>
  </si>
  <si>
    <t>88887.823954/2023-00</t>
  </si>
  <si>
    <t>88887.821669/2023-00</t>
  </si>
  <si>
    <t>88887.827530/2023-00</t>
  </si>
  <si>
    <t>88887.827536/2023-00</t>
  </si>
  <si>
    <t>88887.827472/2023-00</t>
  </si>
  <si>
    <t>88887.827479/2023-00</t>
  </si>
  <si>
    <t>88887.821948/2023-00</t>
  </si>
  <si>
    <t>88887.826406/2023-00</t>
  </si>
  <si>
    <t>88887.821625/2023-00</t>
  </si>
  <si>
    <t>88887.821626/2023-00</t>
  </si>
  <si>
    <t>88887.821629/2023-00</t>
  </si>
  <si>
    <t>88887.821630/2023-00</t>
  </si>
  <si>
    <t>88887.821652/2023-00</t>
  </si>
  <si>
    <t>88887.824498/2023-00</t>
  </si>
  <si>
    <t>88887.821649/2023-00</t>
  </si>
  <si>
    <t>88887.826335/2023-00</t>
  </si>
  <si>
    <t>88887.821624/2023-00</t>
  </si>
  <si>
    <t>88887.821627/2023-00</t>
  </si>
  <si>
    <t>88887.821628/2023-00</t>
  </si>
  <si>
    <t>88887.821632/2023-00</t>
  </si>
  <si>
    <t>88887.821646/2023-00</t>
  </si>
  <si>
    <t>88887.821648/2023-00</t>
  </si>
  <si>
    <t>88887.821650/2023-00</t>
  </si>
  <si>
    <t>88887.821651/2023-00</t>
  </si>
  <si>
    <t>88887.821936/2023-00</t>
  </si>
  <si>
    <t>88887.821941/2023-00</t>
  </si>
  <si>
    <t>88887.821943/2023-00</t>
  </si>
  <si>
    <t>88887.822279/2023-00</t>
  </si>
  <si>
    <t>88887.827615/2023-00</t>
  </si>
  <si>
    <t>88887.822302/2023-00</t>
  </si>
  <si>
    <t>88887.822313/2023-00</t>
  </si>
  <si>
    <t>88887.822319/2023-00</t>
  </si>
  <si>
    <t>88887.822329/2023-00</t>
  </si>
  <si>
    <t>88887.822333/2023-00</t>
  </si>
  <si>
    <t>88887.826401/2023-00</t>
  </si>
  <si>
    <t>88887.824109/2023-00</t>
  </si>
  <si>
    <t>88887.824117/2023-00</t>
  </si>
  <si>
    <t>88887.826390/2023-00</t>
  </si>
  <si>
    <t>88887.826396/2023-00</t>
  </si>
  <si>
    <t>88887.821613/2023-00</t>
  </si>
  <si>
    <t>88887.821617/2023-00</t>
  </si>
  <si>
    <t>88887.821616/2023-00</t>
  </si>
  <si>
    <t>88887.824854/2023-00</t>
  </si>
  <si>
    <t>88887.823678/2023-00</t>
  </si>
  <si>
    <t>88887.827420/2023-00</t>
  </si>
  <si>
    <t>88887.824794/2023-00</t>
  </si>
  <si>
    <t>88887.824810/2023-00</t>
  </si>
  <si>
    <t>88887.824800/2023-00</t>
  </si>
  <si>
    <t>88887.822618/2023-00</t>
  </si>
  <si>
    <t>88887.827960/2023-00</t>
  </si>
  <si>
    <t>88887.828045/2023-00</t>
  </si>
  <si>
    <t>88887.828206/2023-00</t>
  </si>
  <si>
    <t>88887.827994/2023-00</t>
  </si>
  <si>
    <t>88887.828007/2023-00</t>
  </si>
  <si>
    <t>88887.827950/2023-00</t>
  </si>
  <si>
    <t>88887.823004/2023-00</t>
  </si>
  <si>
    <t>88887.823055/2023-00</t>
  </si>
  <si>
    <t>88887.826047/2023-00</t>
  </si>
  <si>
    <t>88887.827914/2023-00</t>
  </si>
  <si>
    <t>88887.828064/2023-00</t>
  </si>
  <si>
    <t>88887.828053/2023-00</t>
  </si>
  <si>
    <t>88887.827897/2023-00</t>
  </si>
  <si>
    <t>88887.821773/2023-00</t>
  </si>
  <si>
    <t>88887.821774/2023-00</t>
  </si>
  <si>
    <t>88887.821771/2023-00</t>
  </si>
  <si>
    <t>88887.821770/2023-00</t>
  </si>
  <si>
    <t>88887.821772/2023-00</t>
  </si>
  <si>
    <t>88887.823569/2023-00</t>
  </si>
  <si>
    <t>88887.821769/2023-00</t>
  </si>
  <si>
    <t>88887.821768/2023-00</t>
  </si>
  <si>
    <t>88887.821763/2023-00</t>
  </si>
  <si>
    <t>88887.821767/2023-00</t>
  </si>
  <si>
    <t>88887.821762/2023-00</t>
  </si>
  <si>
    <t>88887.823574/2023-00</t>
  </si>
  <si>
    <t>88887.821766/2023-00</t>
  </si>
  <si>
    <t>88887.821765/2023-00</t>
  </si>
  <si>
    <t>88887.824100/2023-00</t>
  </si>
  <si>
    <t>88887.824163/2023-00</t>
  </si>
  <si>
    <t>88887.825100/2023-00</t>
  </si>
  <si>
    <t>88887.824130/2023-00</t>
  </si>
  <si>
    <t>88887.825033/2023-00</t>
  </si>
  <si>
    <t>88887.825023/2023-00</t>
  </si>
  <si>
    <t>88887.825001/2023-00</t>
  </si>
  <si>
    <t>88887.824183/2023-00</t>
  </si>
  <si>
    <t>88887.824113/2023-00</t>
  </si>
  <si>
    <t>88887.824120/2023-00</t>
  </si>
  <si>
    <t>88887.823932/2023-00</t>
  </si>
  <si>
    <t>88887.823941/2023-00</t>
  </si>
  <si>
    <t>88887.826620/2023-00</t>
  </si>
  <si>
    <t>88887.823913/2023-00</t>
  </si>
  <si>
    <t>88887.823976/2023-00</t>
  </si>
  <si>
    <t>88887.826457/2023-00</t>
  </si>
  <si>
    <t>88887.824158/2023-00</t>
  </si>
  <si>
    <t>88887.821210/2023-00</t>
  </si>
  <si>
    <t>88887.824134/2023-00</t>
  </si>
  <si>
    <t>88887.823163/2023-00</t>
  </si>
  <si>
    <t>88887.823102/2023-00</t>
  </si>
  <si>
    <t>88887.825271/2023-00</t>
  </si>
  <si>
    <t>88887.824102/2023-00</t>
  </si>
  <si>
    <t>88887.823179/2023-00</t>
  </si>
  <si>
    <t>88887.821179/2023-00</t>
  </si>
  <si>
    <t>88887.821168/2023-00</t>
  </si>
  <si>
    <t>88887.821198/2023-00</t>
  </si>
  <si>
    <t>88887.821273/2023-00</t>
  </si>
  <si>
    <t>88887.821285/2023-00</t>
  </si>
  <si>
    <t>88887.821299/2023-00</t>
  </si>
  <si>
    <t>88887.816427/2023-00</t>
  </si>
  <si>
    <t>88887.816420/2022-00</t>
  </si>
  <si>
    <t>LORRANY RIBEIRO CONCEICAO</t>
  </si>
  <si>
    <t>BRUNA CAROLINA SILVA DOS REIS</t>
  </si>
  <si>
    <t>LUCAS BONINA TRINDADE</t>
  </si>
  <si>
    <t>88887.828456/2023-00</t>
  </si>
  <si>
    <t>88887.828471/2023-00</t>
  </si>
  <si>
    <t>88887.828414/2023-00</t>
  </si>
  <si>
    <t>88887.828394/2023-00</t>
  </si>
  <si>
    <t>BACAR BALDE</t>
  </si>
  <si>
    <t>RONALDO WILSON DE GODOI</t>
  </si>
  <si>
    <t>SINARA SANTOS DOURADO</t>
  </si>
  <si>
    <t>ANTONY CRISTHIAN GONZALES ALVARADO</t>
  </si>
  <si>
    <t>CESAR AUGUSTO LOPES</t>
  </si>
  <si>
    <t>LUIZA ESTEFANO</t>
  </si>
  <si>
    <t>GIOVANE ZIOTTI</t>
  </si>
  <si>
    <t>TAWAN MUNDIM DE OLIVEIRA</t>
  </si>
  <si>
    <t>VINICIUS NAVARRO VARELA TINOCO</t>
  </si>
  <si>
    <t>VITOR LOURENSATO LEONI</t>
  </si>
  <si>
    <t>BARBARA CRISTINA SOARES SENA</t>
  </si>
  <si>
    <t>88887.622124/2021-00</t>
  </si>
  <si>
    <t>88887.706218/2022-00</t>
  </si>
  <si>
    <t>88887.718613/2022-00</t>
  </si>
  <si>
    <t>88887.705252/2022-00</t>
  </si>
  <si>
    <t>88887.757264/2022-00</t>
  </si>
  <si>
    <t>88887.711426/2022-00</t>
  </si>
  <si>
    <t>88887.751787/2022-00</t>
  </si>
  <si>
    <t>88887.704159/2022-00</t>
  </si>
  <si>
    <t>88887.706793/2022-00</t>
  </si>
  <si>
    <t>88887.702530/2022-00</t>
  </si>
  <si>
    <t>88887.706214/2022-00</t>
  </si>
  <si>
    <t>88887.703170/2022-00</t>
  </si>
  <si>
    <t>88887.666834/2022-00</t>
  </si>
  <si>
    <t>88887.599917/2021-00</t>
  </si>
  <si>
    <t>88887.625308/2021-00</t>
  </si>
  <si>
    <t>88887.625310/2021-00</t>
  </si>
  <si>
    <t>88887.599923/2021-00</t>
  </si>
  <si>
    <t>88887.714307/2022-00</t>
  </si>
  <si>
    <t>88887.338791/2019-00</t>
  </si>
  <si>
    <t>RODRIGO GONCALVES LIMA BORGES DA SILVA</t>
  </si>
  <si>
    <t>SIMONE DE PAULA ROCHA SOUZA</t>
  </si>
  <si>
    <t>CAROLINA MOUTA</t>
  </si>
  <si>
    <t>FABIANA FURLANI CARLUCCI</t>
  </si>
  <si>
    <t>DANIANA DE COSTA</t>
  </si>
  <si>
    <t>RAYANE DE JESUS SANTOS MELO</t>
  </si>
  <si>
    <t>VASTY VERUSKA RODRIGUES FERRAZ</t>
  </si>
  <si>
    <t>THAIS COIMBRA MARIGO</t>
  </si>
  <si>
    <t>CARLOS ALBERTO REYES PENA</t>
  </si>
  <si>
    <t>JOSE RAFAEL BORGES ZAMPIVA</t>
  </si>
  <si>
    <t>MIRIANNE ANDRESSA SILVA SANTOS</t>
  </si>
  <si>
    <t>KATHIANI ELISA DE SOUZA</t>
  </si>
  <si>
    <t>RODRIGO BENEVIDES BARBOSA GOMES</t>
  </si>
  <si>
    <t>RENAN DA SILVA SOUZA</t>
  </si>
  <si>
    <t>CESAR RICARDO RABAHI</t>
  </si>
  <si>
    <t>ANGELO ARANTES LEVENHAGEN</t>
  </si>
  <si>
    <t>ARINEIA NOGUEIRA DE ASSIS</t>
  </si>
  <si>
    <t>GIOVANNA ABREU ALVES</t>
  </si>
  <si>
    <t>RAFAEL ZORZENON</t>
  </si>
  <si>
    <t>ANA CATHARINA ALEIXO ABIMUSSI</t>
  </si>
  <si>
    <t>RAFAELA PEREIRA GAETA</t>
  </si>
  <si>
    <t>LIVIA MARA DE ALMEIDA MELO</t>
  </si>
  <si>
    <t>GEOVANA IZABEL DE MACEDO CARVALHO</t>
  </si>
  <si>
    <t>JOAO GILBERTO BERNARDI SOARES</t>
  </si>
  <si>
    <t>GABRIELA GOMES GUIMARAES</t>
  </si>
  <si>
    <t>RENAN MARTINS PEREIRA</t>
  </si>
  <si>
    <t>ANDRE LUIS SILVA EIRAS</t>
  </si>
  <si>
    <t>BRUNO HENRIQUE MARTINS DE ALMEIDA</t>
  </si>
  <si>
    <t>DANIELE OLIMPIO DE CAMPOS</t>
  </si>
  <si>
    <t>HARON BARBERIO FRANCELIN</t>
  </si>
  <si>
    <t>JOHNNY DANIEL MATIAS NOGUEIRA</t>
  </si>
  <si>
    <t>RAISSA CURTO TOCHETTO</t>
  </si>
  <si>
    <t>EVELYN ALVES DOS SANTOS</t>
  </si>
  <si>
    <t>JULIANA KELLY PASCCHOTTO CANEPPELE</t>
  </si>
  <si>
    <t>MIGUEL RUBIRA DANELON</t>
  </si>
  <si>
    <t>PAULA DIAS LOPES SANTIAGO</t>
  </si>
  <si>
    <t>ALESSANDRA PETRUZ</t>
  </si>
  <si>
    <t>MARINA PEROLA ZERBINATO JOSE</t>
  </si>
  <si>
    <t>MATHEUS GONZALEZ FERNANDES</t>
  </si>
  <si>
    <t>BARBARA DE FATIMA DEPOLE</t>
  </si>
  <si>
    <t>PAMELA GIOVANA AUGUSTO</t>
  </si>
  <si>
    <t>LUANA MARIA TAVARES ROSA</t>
  </si>
  <si>
    <t>CAMILA LIMA DE SOUZA CARVALHO</t>
  </si>
  <si>
    <t>GUILHERME ANDRADE NETO SCHMITZ BOEING</t>
  </si>
  <si>
    <t>LETICIA PORTUGAL DO NASCIMENTO</t>
  </si>
  <si>
    <t>MARIA LUIZA CARDOSO</t>
  </si>
  <si>
    <t>ATAIR JOSE BERNARDINO DE JESUS</t>
  </si>
  <si>
    <t>HENRIQUE FREY</t>
  </si>
  <si>
    <t>GUILHERME RAPHAEL CAMARGO ARCANJO SILVA</t>
  </si>
  <si>
    <t>LINDOMAR ALVES DE SOUZA</t>
  </si>
  <si>
    <t>ADRIANO DA SILVA DE CICCO MARUYAMA</t>
  </si>
  <si>
    <t>ANDRELIZA ROBERTA TERCIOTTI DE OLIVEIRA</t>
  </si>
  <si>
    <t>BRUNA SANTOS TERACAO</t>
  </si>
  <si>
    <t>CARLOS HENRIQUE DA CRUZ MARTINS</t>
  </si>
  <si>
    <t>DANIEL FADEL JUNIOR</t>
  </si>
  <si>
    <t>GABRIEL PERUSSI</t>
  </si>
  <si>
    <t>CARLA MIDORI IIYAMA</t>
  </si>
  <si>
    <t>NATALIA CRISTINA SOARES</t>
  </si>
  <si>
    <t>GRAZIELLE FERREIRA IROLDI</t>
  </si>
  <si>
    <t>LETICIA FELICE OLAIA</t>
  </si>
  <si>
    <t>OTAVIO AUGUSTO FERNANDES MARQUES BIANCO</t>
  </si>
  <si>
    <t>HUGO EMANOEL DE ANDRADE COSTA</t>
  </si>
  <si>
    <t>CAMILA FONTENELE DE MIRANDA</t>
  </si>
  <si>
    <t>JOSE GEOVANIO BUENOS AIRES MARTINS</t>
  </si>
  <si>
    <t>BRUNO ESTANISLAU HOLTZ</t>
  </si>
  <si>
    <t>FLAVIA CASTRO MOTTA</t>
  </si>
  <si>
    <t>LAILA LETICIA DA SILVA COSTA</t>
  </si>
  <si>
    <t>LISSA KIDO HIGASHIZAWA</t>
  </si>
  <si>
    <t>LETICIA MITSUKO TAGUCHI</t>
  </si>
  <si>
    <t>MARCELLO HENRIQUE SILVESTRE</t>
  </si>
  <si>
    <t>ANA CARINA SABADIN</t>
  </si>
  <si>
    <t>ANDRE SALES DOS SANTOS CEDRO</t>
  </si>
  <si>
    <t>DANILO LUCENA MENDES</t>
  </si>
  <si>
    <t>ERICA REGINA DA SILVA</t>
  </si>
  <si>
    <t>FERNANDO AUGUSTO DE SOUZA GUIMARAES</t>
  </si>
  <si>
    <t>MANUELA MARTINS DA COSTA AQUINO</t>
  </si>
  <si>
    <t>DENISE SANTOS RIBEIRO</t>
  </si>
  <si>
    <t>JOAO FELIPE GOMES CARVALHO</t>
  </si>
  <si>
    <t>NICOLAU AUGUSTO MUSA</t>
  </si>
  <si>
    <t>OTAVIO MACACARI</t>
  </si>
  <si>
    <t>PAMELA BARBOSA MARTINS</t>
  </si>
  <si>
    <t>TALITHA PASSOS DE LIMA WORMHOUDT</t>
  </si>
  <si>
    <t>JOICE DAIANE MUNIZ</t>
  </si>
  <si>
    <t>MIRIAM VIRIDIANA VERASTEGUI JUAREZ</t>
  </si>
  <si>
    <t>ANDRE HENRIQUE DE LIMA</t>
  </si>
  <si>
    <t>ANDRESSA FRANCA</t>
  </si>
  <si>
    <t>ANA PAULA SILVA DANTAS</t>
  </si>
  <si>
    <t>RAFAEL MARQUES VANDERLEI</t>
  </si>
  <si>
    <t>RAYANA LARISSA VASCONCELOS</t>
  </si>
  <si>
    <t>DANILO BIAZON JANES</t>
  </si>
  <si>
    <t>HELVIO FERNANDO GUEDES</t>
  </si>
  <si>
    <t>RAFAELA FARINHA FELIPE</t>
  </si>
  <si>
    <t>VINICIUS PEREIRA BACURAU</t>
  </si>
  <si>
    <t>AMANDA ALINE BARBOZA</t>
  </si>
  <si>
    <t>JEAN CASTRO DA CRUZ</t>
  </si>
  <si>
    <t>JESSICA CUENCA GIL</t>
  </si>
  <si>
    <t>MARIANE ARAUJO FRANCO</t>
  </si>
  <si>
    <t>MARINA CRISTINA ZEQUIN</t>
  </si>
  <si>
    <t>MAURO ALMEIDA LIMA</t>
  </si>
  <si>
    <t>MURILLO HENRIQUE DE MATOS RODRIGUES</t>
  </si>
  <si>
    <t>YEISON NEDER NUNEZ DE LA ROSA</t>
  </si>
  <si>
    <t>EMANOELA FERNANDA QUEIROZ SANTOS</t>
  </si>
  <si>
    <t>FLAVIO MORAIS DE ASSIS</t>
  </si>
  <si>
    <t>JUSSARA VITORIA REIS</t>
  </si>
  <si>
    <t>KAIQUE SOUZA GONCALVES CORDEIRO OLIVEIRA</t>
  </si>
  <si>
    <t>THALYNE DE ALMEIDA FERREIRA ROCHA</t>
  </si>
  <si>
    <t>JOAO GABRIEL AMARAL AGUIAR</t>
  </si>
  <si>
    <t>GABRIELA AGUIAR MESQUITA GALDINO</t>
  </si>
  <si>
    <t>LUIZ FELIPE TAVARES</t>
  </si>
  <si>
    <t>MARCOS PAULO BRAZ DE OLIVEIRA</t>
  </si>
  <si>
    <t>REBECA NUNES SILVA</t>
  </si>
  <si>
    <t>SIMONE GARCIA DE OLIVEIRA</t>
  </si>
  <si>
    <t>WILDJA DE LIMA GOMES</t>
  </si>
  <si>
    <t>ELAYNE BORGES FERNANDES</t>
  </si>
  <si>
    <t>IZADORA MORAES DOURADO</t>
  </si>
  <si>
    <t>LUANA PEREIRA OLIVEIRA</t>
  </si>
  <si>
    <t>SUELEN DEBORA FONTANA VIEIRA</t>
  </si>
  <si>
    <t>88887.601593/2021-00</t>
  </si>
  <si>
    <t>88887.716240/2022-00</t>
  </si>
  <si>
    <t>88887.704505/2022-00</t>
  </si>
  <si>
    <t>88887.702162/2022-00</t>
  </si>
  <si>
    <t>88887.715731/2022-00</t>
  </si>
  <si>
    <t>88887.715513/2022-00</t>
  </si>
  <si>
    <t>88887.702300/2022-00</t>
  </si>
  <si>
    <t>88887.702349/2022-00</t>
  </si>
  <si>
    <t>88887.704001/2022-00</t>
  </si>
  <si>
    <t>88887.702194/2022-00</t>
  </si>
  <si>
    <t>88887.702161/2022-00</t>
  </si>
  <si>
    <t>88887.702158/2022-00</t>
  </si>
  <si>
    <t>88887.704508/2022-00</t>
  </si>
  <si>
    <t>88887.804780/2023-00</t>
  </si>
  <si>
    <t>88887.485228/2020-00</t>
  </si>
  <si>
    <t>88887.696293/2022-00</t>
  </si>
  <si>
    <t>88887.466698/2019-00</t>
  </si>
  <si>
    <t>88887.656057/2021-00</t>
  </si>
  <si>
    <t>88887.483508/2020-00</t>
  </si>
  <si>
    <t>88887.718907/2022-00</t>
  </si>
  <si>
    <t>88887.485922/2020-00</t>
  </si>
  <si>
    <t>88887.691048/2022-00</t>
  </si>
  <si>
    <t>88887.718530/2022-00</t>
  </si>
  <si>
    <t>88882.426369/2019-01</t>
  </si>
  <si>
    <t>88882.426364/2019-01</t>
  </si>
  <si>
    <t>88887.485925/2020-00</t>
  </si>
  <si>
    <t>88887.475556/2020-00</t>
  </si>
  <si>
    <t>88887.678109/2022-00</t>
  </si>
  <si>
    <t>88887.636011/2021-00</t>
  </si>
  <si>
    <t>88887.667735/2022-00</t>
  </si>
  <si>
    <t>88887.804289/2023-00</t>
  </si>
  <si>
    <t>88887.714222/2022-00</t>
  </si>
  <si>
    <t>88887.649812/2021-00</t>
  </si>
  <si>
    <t>88887.485928/2020-00</t>
  </si>
  <si>
    <t>88887.612374/2021-00</t>
  </si>
  <si>
    <t>88887.466700/2019-00</t>
  </si>
  <si>
    <t>88887.804290/2023-00</t>
  </si>
  <si>
    <t>88887.714259/2022-00</t>
  </si>
  <si>
    <t>88887.804286/2023-00</t>
  </si>
  <si>
    <t>88887.649814/2021-00</t>
  </si>
  <si>
    <t>88887.718529/2022-00</t>
  </si>
  <si>
    <t>88887.714265/2022-00</t>
  </si>
  <si>
    <t>88887.714258/2022-00</t>
  </si>
  <si>
    <t>88887.714260/2022-00</t>
  </si>
  <si>
    <t>88887.714263/2022-00</t>
  </si>
  <si>
    <t>88887.714255/2022-00</t>
  </si>
  <si>
    <t>88887.717831/2022-00</t>
  </si>
  <si>
    <t>88887.714224/2022-00</t>
  </si>
  <si>
    <t>88887.714266/2022-00</t>
  </si>
  <si>
    <t>88887.663623/2022-00</t>
  </si>
  <si>
    <t>88887.663609/2022-00</t>
  </si>
  <si>
    <t>88887.756722/2022-00</t>
  </si>
  <si>
    <t>88887.500784/2020-00</t>
  </si>
  <si>
    <t>88887.500798/2020-00</t>
  </si>
  <si>
    <t>88882.426766/2019-01</t>
  </si>
  <si>
    <t>88887.605017/2021-00</t>
  </si>
  <si>
    <t>88882.426809/2019-01</t>
  </si>
  <si>
    <t>88882.426651/2019-01</t>
  </si>
  <si>
    <t>88882.426685/2019-01</t>
  </si>
  <si>
    <t>88887.627370/2021-00</t>
  </si>
  <si>
    <t>88887.485006/2020-00</t>
  </si>
  <si>
    <t>88887.685598/2022-00</t>
  </si>
  <si>
    <t>88887.483551/2020-00</t>
  </si>
  <si>
    <t>88887.483914/2020-00</t>
  </si>
  <si>
    <t>88887.483926/2020-00</t>
  </si>
  <si>
    <t>88887.483934/2020-00</t>
  </si>
  <si>
    <t>88887.645304/2021-00</t>
  </si>
  <si>
    <t>88887.601161/2021-00</t>
  </si>
  <si>
    <t>88887.635822/2021-00</t>
  </si>
  <si>
    <t>88887.600232/2021-00</t>
  </si>
  <si>
    <t>88887.648083/2021-00</t>
  </si>
  <si>
    <t>88887.798213/2022-00</t>
  </si>
  <si>
    <t>88887.670933/2022-00</t>
  </si>
  <si>
    <t>88882.426513/2019-01</t>
  </si>
  <si>
    <t>88887.653731/2021-00</t>
  </si>
  <si>
    <t>88887.464652/2019-00</t>
  </si>
  <si>
    <t>88882.426541/2019-01</t>
  </si>
  <si>
    <t>88887.604601/2021-00</t>
  </si>
  <si>
    <t>88887.604603/2021-00</t>
  </si>
  <si>
    <t>88887.666643/2022-00</t>
  </si>
  <si>
    <t>88887.604613/2021-00</t>
  </si>
  <si>
    <t>88887.604610/2021-00</t>
  </si>
  <si>
    <t>88887.604622/2021-00</t>
  </si>
  <si>
    <t>88887.669748/2022-00</t>
  </si>
  <si>
    <t>88887.669758/2022-00</t>
  </si>
  <si>
    <t>88887.612604/2021-00</t>
  </si>
  <si>
    <t>88887.644560/2021-00</t>
  </si>
  <si>
    <t>88887.682418/2022-00</t>
  </si>
  <si>
    <t>88887.668348/2022-00</t>
  </si>
  <si>
    <t>88887.602646/2021-00</t>
  </si>
  <si>
    <t>88887.666796/2022-00</t>
  </si>
  <si>
    <t>88887.484454/2020-00</t>
  </si>
  <si>
    <t>88887.715042/2022-00</t>
  </si>
  <si>
    <t>88887.489985/2020-00</t>
  </si>
  <si>
    <t>88887.713887/2022-00</t>
  </si>
  <si>
    <t>88887.668014/2022-00</t>
  </si>
  <si>
    <t>88887.627365/2021-00</t>
  </si>
  <si>
    <t>88887.659816/2021-00</t>
  </si>
  <si>
    <t>88887.667715/2022-00</t>
  </si>
  <si>
    <t>88887.667713/2022-00</t>
  </si>
  <si>
    <t>88887.667726/2022-00</t>
  </si>
  <si>
    <t>88887.667717/2022-00</t>
  </si>
  <si>
    <t>88887.667724/2022-00</t>
  </si>
  <si>
    <t>88887.695143/2022-00</t>
  </si>
  <si>
    <t>88887.667718/2022-00</t>
  </si>
  <si>
    <t>88887.667709/2022-00</t>
  </si>
  <si>
    <t>88887.667691/2022-00</t>
  </si>
  <si>
    <t>88887.694307/2022-00</t>
  </si>
  <si>
    <t>88887.667694/2022-00</t>
  </si>
  <si>
    <t>88887.667699/2022-00</t>
  </si>
  <si>
    <t>88887.667702/2022-00</t>
  </si>
  <si>
    <t>88887.667703/2022-00</t>
  </si>
  <si>
    <t>88887.667690/2022-00</t>
  </si>
  <si>
    <t>88887.667698/2022-00</t>
  </si>
  <si>
    <t>88887.667708/2022-00</t>
  </si>
  <si>
    <t>88887.688210/2022-00</t>
  </si>
  <si>
    <t>88887.804311/2023-00</t>
  </si>
  <si>
    <t>88887.719965/2022-00</t>
  </si>
  <si>
    <t>88887.683781/2022-00</t>
  </si>
  <si>
    <t>88887.603817/2021-00</t>
  </si>
  <si>
    <t>88887.603833/2021-00</t>
  </si>
  <si>
    <t>88887.603824/2021-00</t>
  </si>
  <si>
    <t>88887.669205/2022-00</t>
  </si>
  <si>
    <t>88887.751779/2022-00</t>
  </si>
  <si>
    <t>88887.799613/2022-00</t>
  </si>
  <si>
    <t>88887.603829/2021-00</t>
  </si>
  <si>
    <t>88887.648003/2021-00</t>
  </si>
  <si>
    <t>88887.613429/2021-00</t>
  </si>
  <si>
    <t>88887.667177/2022-00</t>
  </si>
  <si>
    <t>88887.749436/2022-00</t>
  </si>
  <si>
    <t>88887.602298/2021-00</t>
  </si>
  <si>
    <t>88887.642979/2021-00</t>
  </si>
  <si>
    <t>88887.625981/2021-00</t>
  </si>
  <si>
    <t>88887.642981/2021-00</t>
  </si>
  <si>
    <t>88887.705374/2022-00</t>
  </si>
  <si>
    <t>88887.666892/2022-00</t>
  </si>
  <si>
    <t>88887.666898/2022-00</t>
  </si>
  <si>
    <t>88887.634304/2021-00</t>
  </si>
  <si>
    <t>88887.634317/2021-00</t>
  </si>
  <si>
    <t>88887.634333/2021-00</t>
  </si>
  <si>
    <t>88887.634334/2021-00</t>
  </si>
  <si>
    <t>88887.634335/2021-00</t>
  </si>
  <si>
    <t>88887.683909/2022-00</t>
  </si>
  <si>
    <t>88887.672219/2022-00</t>
  </si>
  <si>
    <t>88887.699229/2022-00</t>
  </si>
  <si>
    <t>88887.658134/2021-00</t>
  </si>
  <si>
    <t>88887.634347/2021-00</t>
  </si>
  <si>
    <t>88887.721390/2022-00</t>
  </si>
  <si>
    <t>88887.714569/2022-00</t>
  </si>
  <si>
    <t>88887.673645/2022-00</t>
  </si>
  <si>
    <t>88887.357705/2019-00</t>
  </si>
  <si>
    <t>88887.687360/2022-00</t>
  </si>
  <si>
    <t>88887.474212/2020-00</t>
  </si>
  <si>
    <t>88887.696537/2022-00</t>
  </si>
  <si>
    <t>88887.342963/2019-00</t>
  </si>
  <si>
    <t>88887.474214/2020-00</t>
  </si>
  <si>
    <t>88887.607478/2021-00</t>
  </si>
  <si>
    <t>88887.607433/2021-00</t>
  </si>
  <si>
    <t>88887.608766/2021-00</t>
  </si>
  <si>
    <t>88887.659519/2021-00</t>
  </si>
  <si>
    <t>88887.607456/2021-00</t>
  </si>
  <si>
    <t>88887.673150/2022-00</t>
  </si>
  <si>
    <t>88887.746937/2022-00</t>
  </si>
  <si>
    <t>88887.336492/2019-00</t>
  </si>
  <si>
    <t>88887.334610/2019-00</t>
  </si>
  <si>
    <t>88887.628194/2021-00</t>
  </si>
  <si>
    <t>88887.687545/2022-00</t>
  </si>
  <si>
    <t>88887.351903/2019-00</t>
  </si>
  <si>
    <t>88887.334765/2019-00</t>
  </si>
  <si>
    <t>88887.334837/2019-00</t>
  </si>
  <si>
    <t>88887.613738/2021-00</t>
  </si>
  <si>
    <t>88887.612763/2021-00</t>
  </si>
  <si>
    <t>88887.704477/2022-00</t>
  </si>
  <si>
    <t>88887.601947/2021-00</t>
  </si>
  <si>
    <t>88887.671622/2022-00</t>
  </si>
  <si>
    <t>88887.342421/2019-00</t>
  </si>
  <si>
    <t>88887.342400/2019-00</t>
  </si>
  <si>
    <t>88887.500152/2020-00</t>
  </si>
  <si>
    <t>88887.510377/2020-00</t>
  </si>
  <si>
    <t>88887.363745/2019-00</t>
  </si>
  <si>
    <t>88882.332755/2019-01</t>
  </si>
  <si>
    <t>88887.342401/2019-00</t>
  </si>
  <si>
    <t>88882.332756/2019-01</t>
  </si>
  <si>
    <t>88887.341822/2019-00</t>
  </si>
  <si>
    <t>88887.509044/2020-00</t>
  </si>
  <si>
    <t>88887.475670/2020-00</t>
  </si>
  <si>
    <t>88887.340897/2019-00</t>
  </si>
  <si>
    <t>88887.342894/2019-00</t>
  </si>
  <si>
    <t>88887.611390/2021-00</t>
  </si>
  <si>
    <t>88887.626357/2021-00</t>
  </si>
  <si>
    <t>88887.636219/2021-00</t>
  </si>
  <si>
    <t>88887.636228/2021-00</t>
  </si>
  <si>
    <t>88887.605416/2021-00</t>
  </si>
  <si>
    <t>88887.624187/2021-00</t>
  </si>
  <si>
    <t>88887.478950/2020-00</t>
  </si>
  <si>
    <t>88887.625547/2021-00</t>
  </si>
  <si>
    <t>88887.479090/2020-00</t>
  </si>
  <si>
    <t>88887.712919/2022-00</t>
  </si>
  <si>
    <t>88887.601328/2021-00</t>
  </si>
  <si>
    <t>88887.478947/2020-00</t>
  </si>
  <si>
    <t>88887.601426/2021-00</t>
  </si>
  <si>
    <t>88887.490058/2020-00</t>
  </si>
  <si>
    <t>88887.478951/2020-00</t>
  </si>
  <si>
    <t>88887.479096/2020-00</t>
  </si>
  <si>
    <t>88887.630330/2021-00</t>
  </si>
  <si>
    <t>88887.642849/2021-00</t>
  </si>
  <si>
    <t>88887.643543/2021-00</t>
  </si>
  <si>
    <t>88887.699223/2022-00</t>
  </si>
  <si>
    <t>88887.601454/2021-00</t>
  </si>
  <si>
    <t>88887.816419/2023-00</t>
  </si>
  <si>
    <t>88887.816423/2023-00</t>
  </si>
  <si>
    <t>88887.816424/2023-00</t>
  </si>
  <si>
    <t>Thara Wells Corrêa</t>
  </si>
  <si>
    <t>PEDRO VALIM SAMPAIO</t>
  </si>
  <si>
    <t>HELENA ZONETI RODRIGUES</t>
  </si>
  <si>
    <t>RAFAEL TESSARE DIAS</t>
  </si>
  <si>
    <t>JOSE ROMARIO DE SOUSA LIMA</t>
  </si>
  <si>
    <t>RENATO BAIOCHI ALVES VERONESE</t>
  </si>
  <si>
    <t>GUILHERME DOS SANTOS SILVA</t>
  </si>
  <si>
    <t>RAMON FELIPE DOS SANTOS</t>
  </si>
  <si>
    <t>LETICIA DE OLIVEIRA CASTRO</t>
  </si>
  <si>
    <t>FILLIPE RODRIGUES SANTOS PEREIRA</t>
  </si>
  <si>
    <t>GUSTAVO FERNANDES SCALVI</t>
  </si>
  <si>
    <t>MAIRA COSTA GONCALVES</t>
  </si>
  <si>
    <t>MILAIDY MULLER ROSSI</t>
  </si>
  <si>
    <t>SUELY SYMONE LOPES COSTA FERNANDES</t>
  </si>
  <si>
    <t>ANDRE MARTINS TAVARES SCIANNI MORAIS</t>
  </si>
  <si>
    <t>EBERTON DA COSTA MOREIRA</t>
  </si>
  <si>
    <t>GUSTAVO CARNEIRO</t>
  </si>
  <si>
    <t>HENRIQUE ALMEIDA FORINI</t>
  </si>
  <si>
    <t>JANETE MARLENE SILVA ROSALES</t>
  </si>
  <si>
    <t>ANA PAULA TEIXEIRA</t>
  </si>
  <si>
    <t>BRYAN HENRIQUE PINTO</t>
  </si>
  <si>
    <t>JOAO VICTOR BORRI DE OLIVEIRA</t>
  </si>
  <si>
    <t>JOAO VICTOR MARTINS TOLEDO GUIDOTTI</t>
  </si>
  <si>
    <t>LUCAS HENRIQUE DINIZ FELTRIN</t>
  </si>
  <si>
    <t>NAYARA VEIGA DEMARI</t>
  </si>
  <si>
    <t>OTAVIO RAVAGNANI FRANCO DE ALMEIDA</t>
  </si>
  <si>
    <t>RAISA CORTEZ ROSADO</t>
  </si>
  <si>
    <t>MARIANA FERRAZ</t>
  </si>
  <si>
    <t>PRISCILA SILVEIRA SOLER</t>
  </si>
  <si>
    <t>MONITHIELLY REGINA ZAMBONI</t>
  </si>
  <si>
    <t>IAGO AUGUSTO REIS</t>
  </si>
  <si>
    <t>CHRYSTIAINE HELENA CAMPOS DE MATOS</t>
  </si>
  <si>
    <t>ESTEVAO CLAVEL</t>
  </si>
  <si>
    <t>NAYARA DE LIMA OLIVEIRA</t>
  </si>
  <si>
    <t>ROSANNA MARIA ARAUJO ANDRADE SILVA</t>
  </si>
  <si>
    <t>ANA CLAUDIA MAURINO FORTUNATO</t>
  </si>
  <si>
    <t>ANA ELIZA DE JESUS</t>
  </si>
  <si>
    <t>BIA CARVALHO</t>
  </si>
  <si>
    <t>CAMILA FERNANDA FERREIRA DA SILVA</t>
  </si>
  <si>
    <t>SAMARA RILDA DE SOUSA BEZERRA</t>
  </si>
  <si>
    <t>88887.829026/2023-00</t>
  </si>
  <si>
    <t>88887.834987/2023-00</t>
  </si>
  <si>
    <t>88887.834977/2023-00</t>
  </si>
  <si>
    <t>88887.830232/2023-00</t>
  </si>
  <si>
    <t>88887.829834/2023-00</t>
  </si>
  <si>
    <t>88887.829820/2023-00</t>
  </si>
  <si>
    <t>88887.829821/2023-00</t>
  </si>
  <si>
    <t>88887.831639/2023-00</t>
  </si>
  <si>
    <t>88887.831637/2023-00</t>
  </si>
  <si>
    <t>88887.833884/2023-00</t>
  </si>
  <si>
    <t>88887.829830/2023-00</t>
  </si>
  <si>
    <t>88887.829431/2023-00</t>
  </si>
  <si>
    <t>88887.830135/2023-00</t>
  </si>
  <si>
    <t>88887.829455/2023-00</t>
  </si>
  <si>
    <t>88887.829451/2023-00</t>
  </si>
  <si>
    <t>88887.829458/2023-00</t>
  </si>
  <si>
    <t>88887.831216/2023-00</t>
  </si>
  <si>
    <t>88887.831210/2023-00</t>
  </si>
  <si>
    <t>88887.833079/2023-00</t>
  </si>
  <si>
    <t>88887.831201/2023-00</t>
  </si>
  <si>
    <t>88887.832220/2023-00</t>
  </si>
  <si>
    <t>88887.831186/2023-00</t>
  </si>
  <si>
    <t>88887.832083/2023-00</t>
  </si>
  <si>
    <t>88887.830862/2023-00</t>
  </si>
  <si>
    <t>88887.831147/2023-00</t>
  </si>
  <si>
    <t>88887.830917/2023-00</t>
  </si>
  <si>
    <t>88887.830987/2023-00</t>
  </si>
  <si>
    <t>88887.831122/2023-00</t>
  </si>
  <si>
    <t>88887.830345/2023-00</t>
  </si>
  <si>
    <t>88887.831856/2023-00</t>
  </si>
  <si>
    <t>88887.829021/2023-00</t>
  </si>
  <si>
    <t>88887.829019/2023-00</t>
  </si>
  <si>
    <t>88887.828583/2023-00</t>
  </si>
  <si>
    <t>88887.828570/2023-00</t>
  </si>
  <si>
    <t>88887.828577/2023-00</t>
  </si>
  <si>
    <t>88887.828584/2023-00</t>
  </si>
  <si>
    <t>88887.832575/2023-00</t>
  </si>
  <si>
    <t>88887.831054/2023-00</t>
  </si>
  <si>
    <t>88887.830943/2023-00</t>
  </si>
  <si>
    <t>88887.828953/2023-00</t>
  </si>
  <si>
    <t>88887.830019/2023-00</t>
  </si>
  <si>
    <t>88887.829679/2023-00</t>
  </si>
  <si>
    <t>88887.829682/2023-00</t>
  </si>
  <si>
    <t>88887.829673/2023-00</t>
  </si>
  <si>
    <t>88887.830784/2023-00</t>
  </si>
  <si>
    <t>88887.830781/2023-00</t>
  </si>
  <si>
    <t>88887.830775/2023-00</t>
  </si>
  <si>
    <t>88887.829690/2023-00</t>
  </si>
  <si>
    <t>88887.829700/2023-00</t>
  </si>
  <si>
    <t>88887.829701/2023-00</t>
  </si>
  <si>
    <t>88887.830850/2023-00</t>
  </si>
  <si>
    <t>BEATRIZ REGINA BRUM</t>
  </si>
  <si>
    <t>88887.835509/2023-00</t>
  </si>
  <si>
    <t>ANA CAROL ALDAPI VAQUERA</t>
  </si>
  <si>
    <t>EMMANUELLY MARIA DE SOUZA FERNANDES</t>
  </si>
  <si>
    <t>PEDRO ROBERTO MEINBERG GARCIA FILHO</t>
  </si>
  <si>
    <t>VINICIUS MARCOS MANFREDINI</t>
  </si>
  <si>
    <t>BRUNA GIOVANA MODESTO</t>
  </si>
  <si>
    <t>FERNANDO CESAR DE SOUSA MARCIANO</t>
  </si>
  <si>
    <t>HELOISA MAXIMO RIBEIRO</t>
  </si>
  <si>
    <t>IGOR RICARDO FILGUEIRA E SILVA</t>
  </si>
  <si>
    <t>LUCAS NIGRO ZAMUR</t>
  </si>
  <si>
    <t>SOFIA FIGUEIRA DE SIQUEIRA</t>
  </si>
  <si>
    <t>VITORIA REGINA ROCHA URRUCHIA</t>
  </si>
  <si>
    <t>VITOR SALMAZO</t>
  </si>
  <si>
    <t>VINICIUS ANDRADE DE OLIVEIRA</t>
  </si>
  <si>
    <t>YGOR MORIEL NEUBERGER</t>
  </si>
  <si>
    <t>ARTHUR DE SOUSA LIMA VASCONCELOS</t>
  </si>
  <si>
    <t>RAPHAEL SARRAF MARTINS TORRACA</t>
  </si>
  <si>
    <t>GABRIELY SIMAO</t>
  </si>
  <si>
    <t>NICOLAS IGNACIO VALDEZ</t>
  </si>
  <si>
    <t>MYLLENA ARAUJO DO NASCIMENTO</t>
  </si>
  <si>
    <t>MARILIA TEIXEIRA DE MELO</t>
  </si>
  <si>
    <t>RAFAELA CARLA PIOTTO</t>
  </si>
  <si>
    <t>ANA LAURA DE SOUZA E SILVA</t>
  </si>
  <si>
    <t>ALLISON VICENTE XAVIER GONZALEZ</t>
  </si>
  <si>
    <t>CAIO CARDOSO HOLANDA</t>
  </si>
  <si>
    <t>DAVID FRANCISCO DE AMORIM</t>
  </si>
  <si>
    <t>MARIA LUISA DE MORAES PEREIRA</t>
  </si>
  <si>
    <t>GABRIELLA MONTEIRO ALVES</t>
  </si>
  <si>
    <t>JULIANA RAFAEL DE MORAES</t>
  </si>
  <si>
    <t>RAFAELA CRISTINA DE FREITAS</t>
  </si>
  <si>
    <t>MUSSA ISSUFO</t>
  </si>
  <si>
    <t>LARISSA LOREN DE SOUZA</t>
  </si>
  <si>
    <t>MARIANA CANUTTI MARIANO VICENTE</t>
  </si>
  <si>
    <t>RAFAEL AUGUSTO FRANCO</t>
  </si>
  <si>
    <t>RAFAEL VINICIUS DE OLIVEIRA</t>
  </si>
  <si>
    <t>RAPHAEL HENRIQUE DA SILVA</t>
  </si>
  <si>
    <t>REBECA EMANUELLE DA SILVA CASTOR</t>
  </si>
  <si>
    <t>BEATRIZ TKACZUK PELLEGRINI</t>
  </si>
  <si>
    <t>BRENO ALVES GUALDANI</t>
  </si>
  <si>
    <t>PATRICK FARIA FERNANDES</t>
  </si>
  <si>
    <t>ANA PAULA APOLARI</t>
  </si>
  <si>
    <t>ELEN PAULA FACUNDINI</t>
  </si>
  <si>
    <t>MATEUS OLIVEIRA MONTEIRO</t>
  </si>
  <si>
    <t>LUISA MORAIS CAMACHO</t>
  </si>
  <si>
    <t>TIAGO SOARES DA ROCHA</t>
  </si>
  <si>
    <t>WILLIAM MANUEL PEREIRA ANTUNES FORTES</t>
  </si>
  <si>
    <t>LINEKER VIEIRA PIO</t>
  </si>
  <si>
    <t>ADRIANE CAROLINE TEIXEIRA PORTELA</t>
  </si>
  <si>
    <t>JOAO FELIPE PIERDONA ANTONIOLLI</t>
  </si>
  <si>
    <t>88887.841921/2023-00</t>
  </si>
  <si>
    <t>88887.841519/2023-00</t>
  </si>
  <si>
    <t>88887.841459/2023-00</t>
  </si>
  <si>
    <t>88887.841360/2023-00</t>
  </si>
  <si>
    <t>88887.841249/2023-00</t>
  </si>
  <si>
    <t>88887.841266/2023-00</t>
  </si>
  <si>
    <t>88887.840477/2023-00</t>
  </si>
  <si>
    <t>88887.841832/2023-00</t>
  </si>
  <si>
    <t>88887.841802/2023-00</t>
  </si>
  <si>
    <t>88887.841274/2023-00</t>
  </si>
  <si>
    <t>88887.840656/2023-00</t>
  </si>
  <si>
    <t>88887.841803/2023-00</t>
  </si>
  <si>
    <t>88887.841305/2023-00</t>
  </si>
  <si>
    <t>88887.841081/2023-00</t>
  </si>
  <si>
    <t>88887.838962/2023-00</t>
  </si>
  <si>
    <t>88887.839609/2023-00</t>
  </si>
  <si>
    <t>88887.840774/2023-00</t>
  </si>
  <si>
    <t>88887.840067/2023-00</t>
  </si>
  <si>
    <t>88887.838998/2023-00</t>
  </si>
  <si>
    <t>88887.838965/2023-00</t>
  </si>
  <si>
    <t>88887.840072/2023-00</t>
  </si>
  <si>
    <t>88887.840078/2023-00</t>
  </si>
  <si>
    <t>88887.840081/2023-00</t>
  </si>
  <si>
    <t>88887.840075/2023-00</t>
  </si>
  <si>
    <t>88887.840087/2023-00</t>
  </si>
  <si>
    <t>88887.840979/2023-00</t>
  </si>
  <si>
    <t>88887.841261/2023-00</t>
  </si>
  <si>
    <t>88887.841807/2023-00</t>
  </si>
  <si>
    <t>88887.841271/2023-00</t>
  </si>
  <si>
    <t>88887.841269/2023-00</t>
  </si>
  <si>
    <t>88887.838480/2023-00</t>
  </si>
  <si>
    <t>88887.838485/2023-00</t>
  </si>
  <si>
    <t>88887.838486/2023-00</t>
  </si>
  <si>
    <t>88887.838487/2023-00</t>
  </si>
  <si>
    <t>88887.840092/2023-00</t>
  </si>
  <si>
    <t>88887.840096/2023-00</t>
  </si>
  <si>
    <t>88887.840097/2023-00</t>
  </si>
  <si>
    <t>88887.838490/2023-00</t>
  </si>
  <si>
    <t>88887.840229/2023-00</t>
  </si>
  <si>
    <t>88887.840233/2023-00</t>
  </si>
  <si>
    <t>88887.838498/2023-00</t>
  </si>
  <si>
    <t>88887.838492/2023-00</t>
  </si>
  <si>
    <t>88887.839528/2023-00</t>
  </si>
  <si>
    <t>88887.838497/2023-00</t>
  </si>
  <si>
    <t>88887.840111/2023-00</t>
  </si>
  <si>
    <t>88887.840107/2023-00</t>
  </si>
  <si>
    <t>88887.839006/2023-00</t>
  </si>
  <si>
    <t>88887.839144/2023-00</t>
  </si>
  <si>
    <t>88887.840453/2023-00</t>
  </si>
  <si>
    <t>88887.840061/2023-00</t>
  </si>
  <si>
    <t>88887.841281/2023-00</t>
  </si>
  <si>
    <t>88887.840240/2023-00</t>
  </si>
  <si>
    <t>88887.838500/2023-00</t>
  </si>
  <si>
    <t>88887.838506/2023-00</t>
  </si>
  <si>
    <t>88887.839041/2023-00</t>
  </si>
  <si>
    <t>88887.840275/2023-00</t>
  </si>
  <si>
    <t>88887.838607/2023-00</t>
  </si>
  <si>
    <t>88887.838839/2023-00</t>
  </si>
  <si>
    <t>88887.840383/2023-00</t>
  </si>
  <si>
    <t>MARINA DELEGE</t>
  </si>
  <si>
    <t>JOSELI MACHADO DA SILVA</t>
  </si>
  <si>
    <t>POLIANA DE MELO PESSOA</t>
  </si>
  <si>
    <t>RAPHAEL CHRISTHIAN BRANDAO DE SOUZA</t>
  </si>
  <si>
    <t>CAROLINE BINDE STOCO</t>
  </si>
  <si>
    <t>GABRIELA BUGNI RIBEIRO</t>
  </si>
  <si>
    <t>VINICIUS DE SOUZA MAJOR</t>
  </si>
  <si>
    <t>CECILIA SAVIA OLIVEIRA AGUIAR</t>
  </si>
  <si>
    <t>RAYANE FELIX LOBO MONTEIRO</t>
  </si>
  <si>
    <t>88887.842642/2023-00</t>
  </si>
  <si>
    <t>88887.843907/2023-00</t>
  </si>
  <si>
    <t>88887.842640/2023-00</t>
  </si>
  <si>
    <t>88887.843440/2023-00</t>
  </si>
  <si>
    <t>88887.843905/2023-00</t>
  </si>
  <si>
    <t>88887.843911/2023-00</t>
  </si>
  <si>
    <t>88887.843543/2023-00</t>
  </si>
  <si>
    <t>88887.842547/2023-00</t>
  </si>
  <si>
    <t>88887.842546/2023-00</t>
  </si>
  <si>
    <t>88887.842144/2023-00</t>
  </si>
  <si>
    <t>88887.843474/2023-00</t>
  </si>
  <si>
    <t>88887.843481/2023-00</t>
  </si>
  <si>
    <t>88887.843485/2023-00</t>
  </si>
  <si>
    <t>88887.842637/2023-00</t>
  </si>
  <si>
    <t>88887.842666/2023-00</t>
  </si>
  <si>
    <t>BRUNO PEREIRA DOS SANTOS</t>
  </si>
  <si>
    <t>MARIO HELDER DE SOUSA ALVES FILHO</t>
  </si>
  <si>
    <t>PAULO DONIZETE PEREIRA MACHADO</t>
  </si>
  <si>
    <t>ANA CAROLINA AZEVEDO ROBERTO</t>
  </si>
  <si>
    <t>LETICIA MARIA LEDA</t>
  </si>
  <si>
    <t>MARIANA IGNACIO SOSSAI</t>
  </si>
  <si>
    <t>RAFAEL AUGUSTO DE OLIVEIRA</t>
  </si>
  <si>
    <t>RAFAEL TOFOLI SEREICIKAS</t>
  </si>
  <si>
    <t>FERNANDA MARTINS LUNA</t>
  </si>
  <si>
    <t>GUILHERME VILAR BALDUINO</t>
  </si>
  <si>
    <t>VIVIAN FERREIRA MARGARIDO</t>
  </si>
  <si>
    <t>CARLOS BEZERRA DE LIMA JUNIOR</t>
  </si>
  <si>
    <t>JESSICA MICHELLE DE NOVAIS</t>
  </si>
  <si>
    <t>ROGERIO AMORIM DOS REIS</t>
  </si>
  <si>
    <t>MANUELA LEAL CALMANOVICI</t>
  </si>
  <si>
    <t>PRINCIA GREJO SETTI</t>
  </si>
  <si>
    <t>FLAVIA PRISCILA DANTAS</t>
  </si>
  <si>
    <t>BEATRIZ DOS REIS PEREIRA</t>
  </si>
  <si>
    <t>GUILHERME LEO PASQUALINOTTO</t>
  </si>
  <si>
    <t>TAINA CRUZ DE SOUZA CAPPELLINI</t>
  </si>
  <si>
    <t>RAISSA HEROLD MATIAS RICHTER</t>
  </si>
  <si>
    <t>MAYARA ANDRADE MARTINS DE SOUZA</t>
  </si>
  <si>
    <t>CAMILA MORAIS RAMOS SILVA</t>
  </si>
  <si>
    <t>GABRIELE LUIZA CORDEIRO PEREIRA</t>
  </si>
  <si>
    <t>VINICIUS THEOTONIO BAPTISTA DE ALMEIDA</t>
  </si>
  <si>
    <t>KAREN DA SILVA PINTO</t>
  </si>
  <si>
    <t>ALICIA LUDYMILLA CARDOSO DE SOUZA</t>
  </si>
  <si>
    <t>JOAO FRANCISCO RAMOS RIBEIRO NETO</t>
  </si>
  <si>
    <t>RAPHAELLA FAGUNDES VON STEIN</t>
  </si>
  <si>
    <t>JEAN LUCAS FERNANDES DA COSTA</t>
  </si>
  <si>
    <t>RITA CRISTINA COTTA ALCANTARA</t>
  </si>
  <si>
    <t>88887.851619/2023-00</t>
  </si>
  <si>
    <t>88887.851931/2023-00</t>
  </si>
  <si>
    <t>88887.853535/2023-00</t>
  </si>
  <si>
    <t>88887.853579/2023-00</t>
  </si>
  <si>
    <t>88887.853222/2023-00</t>
  </si>
  <si>
    <t>88887.854351/2023-00</t>
  </si>
  <si>
    <t>88887.853459/2023-00</t>
  </si>
  <si>
    <t>88887.853583/2023-00</t>
  </si>
  <si>
    <t>88887.851613/2023-00</t>
  </si>
  <si>
    <t>88887.851682/2023-00</t>
  </si>
  <si>
    <t>88887.854357/2023-00</t>
  </si>
  <si>
    <t>88887.854270/2023-00</t>
  </si>
  <si>
    <t>88887.854272/2023-00</t>
  </si>
  <si>
    <t>88887.854269/2023-00</t>
  </si>
  <si>
    <t>88887.852279/2023-00</t>
  </si>
  <si>
    <t>88887.853198/2023-00</t>
  </si>
  <si>
    <t>88887.853203/2023-00</t>
  </si>
  <si>
    <t>88887.853200/2023-00</t>
  </si>
  <si>
    <t>88887.847132/2023-00</t>
  </si>
  <si>
    <t>88887.853197/2023-00</t>
  </si>
  <si>
    <t>88887.847503/2023-00</t>
  </si>
  <si>
    <t>88887.847133/2023-00</t>
  </si>
  <si>
    <t>88887.847134/2023-00</t>
  </si>
  <si>
    <t>88887.852972/2023-00</t>
  </si>
  <si>
    <t>88887.852963/2023-00</t>
  </si>
  <si>
    <t>88887.849530/2023-00</t>
  </si>
  <si>
    <t>88887.849055/2023-00</t>
  </si>
  <si>
    <t>88887.851634/2023-00</t>
  </si>
  <si>
    <t>88887.851640/2023-00</t>
  </si>
  <si>
    <t>88887.851647/2023-00</t>
  </si>
  <si>
    <t>88887.852948/2023-00</t>
  </si>
  <si>
    <t>88887.853482/2023-00</t>
  </si>
  <si>
    <t>88887.854252/2023-00</t>
  </si>
  <si>
    <t>88887.854316/2023-00</t>
  </si>
  <si>
    <t>88887.853242/2023-00</t>
  </si>
  <si>
    <t>88887.853245/2023-00</t>
  </si>
  <si>
    <t>EMANUELLE AVELAR GOMES COSTA</t>
  </si>
  <si>
    <t>FILIPE WISLEY DE MATOS ROSA</t>
  </si>
  <si>
    <t>TOMAS CARVALHAES VOLPI</t>
  </si>
  <si>
    <t>DEISY TELES DE ARAUJO</t>
  </si>
  <si>
    <t>ENYA TIEMI DE ALMEIDA NACAFUCASACO</t>
  </si>
  <si>
    <t>88887.859818/2023-00</t>
  </si>
  <si>
    <t>88887.858536/2023-00</t>
  </si>
  <si>
    <t>88887.858182/2023-00</t>
  </si>
  <si>
    <t>88887.862247/2023-00</t>
  </si>
  <si>
    <t>88887.856899/2023-00</t>
  </si>
  <si>
    <t>CLEILSON COSTA ALVES</t>
  </si>
  <si>
    <t>GUSTAVO SILVESTRE DOS SANTOS</t>
  </si>
  <si>
    <t>FLAVIO BELLOMI MENEZES</t>
  </si>
  <si>
    <t>BELTON HENRIQUE CONDELA GUAMBE</t>
  </si>
  <si>
    <t>88887.883206/2023-00</t>
  </si>
  <si>
    <t>88887.878223/2023-00</t>
  </si>
  <si>
    <t>88887.877668/2023-00</t>
  </si>
  <si>
    <t>88887.877671/2023-00</t>
  </si>
  <si>
    <t>88887.878226/2023-00</t>
  </si>
  <si>
    <t>88887.883209/2023-00</t>
  </si>
  <si>
    <t>ANDRE PONTES-SILVA</t>
  </si>
  <si>
    <t>MOHAMMADSADEGH JOSHAN</t>
  </si>
  <si>
    <t>STANLEY CABRAL CRAMOLICHI</t>
  </si>
  <si>
    <t>ANA CAROLINA VASCONCELOS FERNANDES</t>
  </si>
  <si>
    <t>AMANDA CASTILHO AZZALI</t>
  </si>
  <si>
    <t>SANDRA MENDONCA SOARES DOS SANTOS</t>
  </si>
  <si>
    <t>JULIANA BUZINARO ANDRIKONIS</t>
  </si>
  <si>
    <t>LUANA CAROLINA DE CASTRO GIL</t>
  </si>
  <si>
    <t>MARIA LAURA MACHADO CANGIANI</t>
  </si>
  <si>
    <t>NATASHA ALVES ROCHA</t>
  </si>
  <si>
    <t>CARLA DA SILVA CUNHA</t>
  </si>
  <si>
    <t>ANA CAROLINA DE JACOMO CLAUDIO</t>
  </si>
  <si>
    <t>AMANDA MARIA DOS SANTOS SILVA</t>
  </si>
  <si>
    <t>MANOELA DE CARVALHO</t>
  </si>
  <si>
    <t>88887.885209/2023-00</t>
  </si>
  <si>
    <t>88887.884174/2023-00</t>
  </si>
  <si>
    <t>88887.885218/2023-00</t>
  </si>
  <si>
    <t>88887.886033/2023-00</t>
  </si>
  <si>
    <t>88887.886946/2023-00</t>
  </si>
  <si>
    <t>88887.884196/2023-00</t>
  </si>
  <si>
    <t>88887.884202/2023-00</t>
  </si>
  <si>
    <t>88887.884200/2023-00</t>
  </si>
  <si>
    <t>88887.884374/2023-00</t>
  </si>
  <si>
    <t>88887.885638/2023-00</t>
  </si>
  <si>
    <t>88887.885237/2023-00</t>
  </si>
  <si>
    <t>88887.886163/2023-00</t>
  </si>
  <si>
    <t>88887.885855/2023-00</t>
  </si>
  <si>
    <t>88887.885852/2023-00</t>
  </si>
  <si>
    <t>JANE MOREIRA</t>
  </si>
  <si>
    <t>LARAH ADRIANY BORTOLOTI FORATINI</t>
  </si>
  <si>
    <t>THALISSA CAZARINE DA SILVA</t>
  </si>
  <si>
    <t>88887.888006/2023-00</t>
  </si>
  <si>
    <t>88887.888010/2023-00</t>
  </si>
  <si>
    <t>88887.888012/2023-00</t>
  </si>
  <si>
    <t>JHON ENRIQUE CERNADAS MARTINEZ</t>
  </si>
  <si>
    <t>LARISSA DE CASSIA BARBOSA</t>
  </si>
  <si>
    <t>FERNANDA MARIA DE MIRANDA</t>
  </si>
  <si>
    <t>ROBERTA DOS SANTOS SOUZA</t>
  </si>
  <si>
    <t>GABRIEL HIROSHI FUJIWARA</t>
  </si>
  <si>
    <t>88887.893830/2023-00</t>
  </si>
  <si>
    <t>88887.894257/2023-00</t>
  </si>
  <si>
    <t>88887.892897/2023-00</t>
  </si>
  <si>
    <t>88887.894465/2023-00</t>
  </si>
  <si>
    <t>88887.892567/2023-00</t>
  </si>
  <si>
    <t>88887.893735/2023-00</t>
  </si>
  <si>
    <t>LAURA DE OLIVEIRA BATTISTINI PESTANA</t>
  </si>
  <si>
    <t>TIAGO AUGUSTO RODRIGUES</t>
  </si>
  <si>
    <t>88887.897193/2023-00</t>
  </si>
  <si>
    <t>88887.894631/2023-00</t>
  </si>
  <si>
    <t>88887.894621/2023-00</t>
  </si>
  <si>
    <t>LAURINDA APARECIDA FERREIRA DE MORAIS</t>
  </si>
  <si>
    <t>LEONARDO DE ALMEIDA CARVALHO</t>
  </si>
  <si>
    <t>CASSIA DOS SANTOS</t>
  </si>
  <si>
    <t>TOME MARTINS</t>
  </si>
  <si>
    <t>ABELITA MIRANDA DA SILVA</t>
  </si>
  <si>
    <t>JACEMINE VALERIA SAMBU</t>
  </si>
  <si>
    <t>MAIMUNA BALDE</t>
  </si>
  <si>
    <t>MARINARA ALLEGRINE PORPHIRIO</t>
  </si>
  <si>
    <t>MONICA PEREIRA RUIZ</t>
  </si>
  <si>
    <t>FLORIANE DARIUS</t>
  </si>
  <si>
    <t>ABNER SILVESTRE DE SOUZA</t>
  </si>
  <si>
    <t>AUGUSTO DO PRADO PASSOS</t>
  </si>
  <si>
    <t>CRISTO FILIPE NOVELA</t>
  </si>
  <si>
    <t>LUIS ALBERTO ARAUJO DORADO</t>
  </si>
  <si>
    <t>GUILHERME DE OLIVEIRA MOREIRA</t>
  </si>
  <si>
    <t>BRUNO TREFILIO MAGALHAES</t>
  </si>
  <si>
    <t>MARCELO DE MEDEIROS</t>
  </si>
  <si>
    <t>DAVI SOUSA E SILVA</t>
  </si>
  <si>
    <t>DIONISIO ALVES DA SILVA NETO</t>
  </si>
  <si>
    <t>THALIA GIOVANNA MARQUES DE SOUSA</t>
  </si>
  <si>
    <t>MATHEUS GABRIEL GUARDIANO DOS SANTOS</t>
  </si>
  <si>
    <t>KAROLLYNA BEATRIZ BENTES MARTINS</t>
  </si>
  <si>
    <t>SUZANA MARIA PEREIRA COSTA</t>
  </si>
  <si>
    <t>NATALIA APARECIDA CASONATO</t>
  </si>
  <si>
    <t>88887.903332/2023-00</t>
  </si>
  <si>
    <t>88887.903326/2023-00</t>
  </si>
  <si>
    <t>88887.901034/2023-00</t>
  </si>
  <si>
    <t>88887.903288/2023-00</t>
  </si>
  <si>
    <t>88887.902356/2023-00</t>
  </si>
  <si>
    <t>88887.903316/2023-00</t>
  </si>
  <si>
    <t>88887.903319/2023-00</t>
  </si>
  <si>
    <t>88887.903318/2023-00</t>
  </si>
  <si>
    <t>88887.900888/2023-00</t>
  </si>
  <si>
    <t>88887.900880/2023-00</t>
  </si>
  <si>
    <t>88887.900579/2023-00</t>
  </si>
  <si>
    <t>88887.900832/2023-00</t>
  </si>
  <si>
    <t>88887.902223/2023-00</t>
  </si>
  <si>
    <t>88887.902239/2023-00</t>
  </si>
  <si>
    <t>88887.902256/2023-00</t>
  </si>
  <si>
    <t>88887.903128/2023-00</t>
  </si>
  <si>
    <t>88887.902757/2023-00</t>
  </si>
  <si>
    <t>88887.902817/2023-00</t>
  </si>
  <si>
    <t>88887.900058/2023-00</t>
  </si>
  <si>
    <t>88887.900061/2023-00</t>
  </si>
  <si>
    <t>88887.903159/2023-00</t>
  </si>
  <si>
    <t>88887.902835/2023-00</t>
  </si>
  <si>
    <t>88887.899795/2023-00</t>
  </si>
  <si>
    <t>88887.899790/2023-00</t>
  </si>
  <si>
    <t>88887.899796/2023-00</t>
  </si>
  <si>
    <t>88887.902768/2023-00</t>
  </si>
  <si>
    <t>88887.902868/2023-00</t>
  </si>
  <si>
    <t>88887.903623/2023-00</t>
  </si>
  <si>
    <t>88887.903648/2023-00</t>
  </si>
  <si>
    <t>88887.899743/2023-00</t>
  </si>
  <si>
    <t>88887.899689/2023-00</t>
  </si>
  <si>
    <t>CINTHIA SAYURI SHIRAMIZU</t>
  </si>
  <si>
    <t>LETICIA CAROLINE DA SILVA DAVID</t>
  </si>
  <si>
    <t>RODRIGO DAMASCENO</t>
  </si>
  <si>
    <t>ERICK GONCALVES DOS SANTOS</t>
  </si>
  <si>
    <t>JAMILLI MELO CASOTTI</t>
  </si>
  <si>
    <t>JOSE VICTOR RODRIGUES DE ANDRADE MESSIAS</t>
  </si>
  <si>
    <t>GABRIEL SANTINELLO CHAHAD</t>
  </si>
  <si>
    <t>LARISSA OLIVEIRA MOUTINHO DA SILVA</t>
  </si>
  <si>
    <t>CAIO LUCAS GUEIROS PEDROSA MARTINS</t>
  </si>
  <si>
    <t>FERNANDA THAMILES DE JESUS SERRAO</t>
  </si>
  <si>
    <t>PAULO VICTOR DE ARAUJO FERNANDES</t>
  </si>
  <si>
    <t>VICTOR HUGO MAFRA MONFREDO FERREIRA</t>
  </si>
  <si>
    <t>PEDRO HENRIQUE SOUSA LOPES</t>
  </si>
  <si>
    <t>ELAYNE SIQUEIRA DA SILVA</t>
  </si>
  <si>
    <t>GABRIEL FRANCO YAMAKAWA</t>
  </si>
  <si>
    <t>IGOR BARBOSA DA CRUZ</t>
  </si>
  <si>
    <t>LUIS AUGUSTO FERNANDEZ VENTIN</t>
  </si>
  <si>
    <t>88887.906157/2023-00</t>
  </si>
  <si>
    <t>88887.906190/2023-00</t>
  </si>
  <si>
    <t>88887.906148/2023-00</t>
  </si>
  <si>
    <t>88887.906018/2023-00</t>
  </si>
  <si>
    <t>88887.905770/2023-00</t>
  </si>
  <si>
    <t>88887.905740/2023-00</t>
  </si>
  <si>
    <t>88887.905651/2023-00</t>
  </si>
  <si>
    <t>88887.905608/2023-00</t>
  </si>
  <si>
    <t>88887.907594/2023-00</t>
  </si>
  <si>
    <t>88887.907224/2023-00</t>
  </si>
  <si>
    <t>88887.907206/2023-00</t>
  </si>
  <si>
    <t>88887.907198/2023-00</t>
  </si>
  <si>
    <t>88887.907230/2023-00</t>
  </si>
  <si>
    <t>88887.906773/2023-00</t>
  </si>
  <si>
    <t>88887.907211/2023-00</t>
  </si>
  <si>
    <t>88887.906789/2023-00</t>
  </si>
  <si>
    <t>88887.905552/2023-00</t>
  </si>
  <si>
    <t>88887.906654/2023-00</t>
  </si>
  <si>
    <t>88887.905290/2023-00</t>
  </si>
  <si>
    <t>88887.904560/2023-00</t>
  </si>
  <si>
    <t>88887.908236/2023-00</t>
  </si>
  <si>
    <t>DEBORA CAROLINA COSTA PRIVADO</t>
  </si>
  <si>
    <t>RICARDO LUIS BORJA ARRIETA</t>
  </si>
  <si>
    <t>JHENIPHER CLEYTON FAGNER TEIXEIRA</t>
  </si>
  <si>
    <t>PEDRO HENRIQUE MULLER BORTOLUCCI</t>
  </si>
  <si>
    <t>LUIS FELIPE DOS SANTOS LUCCAS</t>
  </si>
  <si>
    <t>SERGIO CARVALHO DA FONSECA</t>
  </si>
  <si>
    <t>VITOR MELO FRATA BARBOSA</t>
  </si>
  <si>
    <t>KARINA FAN</t>
  </si>
  <si>
    <t>PRISCILA KAUANA BARELLI FORCEL</t>
  </si>
  <si>
    <t>ANA LAURA GIANELLO DOS SANTOS</t>
  </si>
  <si>
    <t>CAMILA RAFAELA MARQUES MODA</t>
  </si>
  <si>
    <t>CRISTIAN FERREIRA JUSTINO</t>
  </si>
  <si>
    <t>NIVALDO DA SILVA JUNIOR</t>
  </si>
  <si>
    <t>LUIZA POMPEU PRADO MOREIRA</t>
  </si>
  <si>
    <t>ELISANGELA CRISTINA DA SILVA COSTA</t>
  </si>
  <si>
    <t>LAURA DE SALES ORIOLI</t>
  </si>
  <si>
    <t>LUDMILA FERREIRA DUARTE</t>
  </si>
  <si>
    <t>SARAH ANTUNES DA SILVA</t>
  </si>
  <si>
    <t>MARCIA LORENA ALVES DOS SANTOS</t>
  </si>
  <si>
    <t>DOUGLAS DECICINO DE ANDRADE</t>
  </si>
  <si>
    <t>ANTONIO FERNANDO VASCONCELOS CAVALCANTE BRAGA</t>
  </si>
  <si>
    <t>DAVI SOUZA FERREIRA</t>
  </si>
  <si>
    <t>LUCAS GOMES RODRIGUES</t>
  </si>
  <si>
    <t>GABRIELE FERNANDA DA SILVA</t>
  </si>
  <si>
    <t>MATEUS RODRIGUES DE OLIVEIRA</t>
  </si>
  <si>
    <t>88887.913072/2023-00</t>
  </si>
  <si>
    <t>88887.913070/2023-00</t>
  </si>
  <si>
    <t>88887.913481/2023-00</t>
  </si>
  <si>
    <t>88887.913485/2023-00</t>
  </si>
  <si>
    <t>88887.913479/2023-00</t>
  </si>
  <si>
    <t>88887.913163/2023-00</t>
  </si>
  <si>
    <t>88887.912727/2023-00</t>
  </si>
  <si>
    <t>88887.912837/2023-00</t>
  </si>
  <si>
    <t>88887.910205/2023-00</t>
  </si>
  <si>
    <t>88887.910512/2023-00</t>
  </si>
  <si>
    <t>88887.913487/2023-00</t>
  </si>
  <si>
    <t>88887.912578/2023-00</t>
  </si>
  <si>
    <t>88887.912571/2023-00</t>
  </si>
  <si>
    <t>88887.913253/2023-00</t>
  </si>
  <si>
    <t>88887.912850/2023-00</t>
  </si>
  <si>
    <t>88887.910323/2023-00</t>
  </si>
  <si>
    <t>88887.911737/2023-00</t>
  </si>
  <si>
    <t>88887.912375/2023-00</t>
  </si>
  <si>
    <t>88887.912387/2023-00</t>
  </si>
  <si>
    <t>88887.912841/2023-00</t>
  </si>
  <si>
    <t>88887.911830/2023-00</t>
  </si>
  <si>
    <t>88887.911824/2023-00</t>
  </si>
  <si>
    <t>88887.910981/2023-00</t>
  </si>
  <si>
    <t>88887.910268/2023-00</t>
  </si>
  <si>
    <t>88887.912035/2023-00</t>
  </si>
  <si>
    <t>88887.911854/2023-00</t>
  </si>
  <si>
    <t>88887.911728/2023-00</t>
  </si>
  <si>
    <t>88887.911548/2023-00</t>
  </si>
  <si>
    <t>88887.912227/2023-00</t>
  </si>
  <si>
    <t>88887.912832/2023-00</t>
  </si>
  <si>
    <t>88887.911013/2023-00</t>
  </si>
  <si>
    <t>88887.911016/2023-00</t>
  </si>
  <si>
    <t>88887.913224/2023-00</t>
  </si>
  <si>
    <t>GABRIEL AFONSO GADELHA NORMANDO</t>
  </si>
  <si>
    <t>YCARO BRENO ALVES DE ALMEIDA</t>
  </si>
  <si>
    <t>88887.907128/2023-00</t>
  </si>
  <si>
    <t>88887.907238/2023-00</t>
  </si>
  <si>
    <t>AMILTON ROSA DE LIMA</t>
  </si>
  <si>
    <t>RAFAELA MARIA RODRIGUES</t>
  </si>
  <si>
    <t>OLAVO QUEIROGA DE MELO</t>
  </si>
  <si>
    <t>BEATRIZ OCTAVIANO PEDROSO DA CRUZ</t>
  </si>
  <si>
    <t>GUSTAVO DUTRA ROESLER</t>
  </si>
  <si>
    <t>REBECA SOUZA DE MIRANDA</t>
  </si>
  <si>
    <t>88887.914925/2023-00</t>
  </si>
  <si>
    <t>88887.915819/2023-00</t>
  </si>
  <si>
    <t>88887.915173/2023-00</t>
  </si>
  <si>
    <t>88887.914244/2023-00</t>
  </si>
  <si>
    <t>88887.914183/2023-00</t>
  </si>
  <si>
    <t>88887.914215/2023-00</t>
  </si>
  <si>
    <t>88887.915321/2023-00</t>
  </si>
  <si>
    <t>88887.915323/2023-00</t>
  </si>
  <si>
    <t>88887.915820/2023-00</t>
  </si>
  <si>
    <t>Doutorado Sanduíche</t>
  </si>
  <si>
    <t>88887.915986/2023-00</t>
  </si>
  <si>
    <t>88887.915985/2023-00</t>
  </si>
  <si>
    <t>ENZO COLETTI MANZOLI</t>
  </si>
  <si>
    <t>ANDRE PELAIS OLIVEIRA</t>
  </si>
  <si>
    <t>THAYSE LUCAS GUEDES DE SOUZA</t>
  </si>
  <si>
    <t>LUIS GUSTAVO LUCATELLI</t>
  </si>
  <si>
    <t>LUCIENE NICOLETTI DUTRA</t>
  </si>
  <si>
    <t>MAYARA VICTOR GOMES</t>
  </si>
  <si>
    <t>JAKELINE COSTA SANTOS</t>
  </si>
  <si>
    <t>PAOLA DA SILVA MANTOVANI</t>
  </si>
  <si>
    <t>88887.919114/2023-00</t>
  </si>
  <si>
    <t>88887.920117/2023-00</t>
  </si>
  <si>
    <t>88887.919130/2023-00</t>
  </si>
  <si>
    <t>88887.919140/2023-00</t>
  </si>
  <si>
    <t>88887.920077/2023-00</t>
  </si>
  <si>
    <t>88887.920014/2023-00</t>
  </si>
  <si>
    <t>88887.919653/2023-00</t>
  </si>
  <si>
    <t>88887.919650/2023-00</t>
  </si>
  <si>
    <t>88887.920097/2023-00</t>
  </si>
  <si>
    <t>88887.918142/2023-00</t>
  </si>
  <si>
    <t>ESTER LAURA CORDEIRO OLIVEIRA COSTA</t>
  </si>
  <si>
    <t>MARCUS VINICIUS QUESSADA APOLINARIO FILHO</t>
  </si>
  <si>
    <t>AMANDA REGINA ROCHA</t>
  </si>
  <si>
    <t>ELINALDO QUARESMA</t>
  </si>
  <si>
    <t>MARLON CORREA AMARAL</t>
  </si>
  <si>
    <t>THAMIRES DA FONSECA DE SOUZA SARRAFF</t>
  </si>
  <si>
    <t>RAUL ALMEIDA DOS SANTOS</t>
  </si>
  <si>
    <t>LUIZ FELIPE BORGES MARTINS</t>
  </si>
  <si>
    <t>JAQUELINE ALVES DE SOUZA</t>
  </si>
  <si>
    <t>REGIANE ALVES PINTO</t>
  </si>
  <si>
    <t>AMANDA BARBOSA FERRADOR</t>
  </si>
  <si>
    <t>BATISTA MORAES DOS SANTOS</t>
  </si>
  <si>
    <t>FLORENCA FREITAS SILVERIO</t>
  </si>
  <si>
    <t>VINICIUS DOS SANTOS XAVIER</t>
  </si>
  <si>
    <t>IZABELLA ANAJA ROMAO DE PAULA NUNES</t>
  </si>
  <si>
    <t>88887.921693/2023-00</t>
  </si>
  <si>
    <t>88887.921372/2023-00</t>
  </si>
  <si>
    <t>88887.921390/2023-00</t>
  </si>
  <si>
    <t>88887.921150/2023-00</t>
  </si>
  <si>
    <t>88887.921870/2023-00</t>
  </si>
  <si>
    <t>88887.921874/2023-00</t>
  </si>
  <si>
    <t>88887.920865/2023-00</t>
  </si>
  <si>
    <t>88887.921546/2023-00</t>
  </si>
  <si>
    <t>88887.922010/2023-00</t>
  </si>
  <si>
    <t>88887.921178/2023-00</t>
  </si>
  <si>
    <t>88887.921282/2023-00</t>
  </si>
  <si>
    <t>88887.921280/2023-00</t>
  </si>
  <si>
    <t>88887.920967/2023-00</t>
  </si>
  <si>
    <t>88887.920961/2023-00</t>
  </si>
  <si>
    <t>88887.922081/2023-00</t>
  </si>
  <si>
    <t>88887.921901/2023-00</t>
  </si>
  <si>
    <t>88887.921898/2023-00</t>
  </si>
  <si>
    <t>88887.921894/2023-00</t>
  </si>
  <si>
    <t>LUDMILLA DIAS AD VINCULA VEADO</t>
  </si>
  <si>
    <t>BRUNO MACHADO DA CRUZ</t>
  </si>
  <si>
    <t>ANDRESSA ALVES SOUTO</t>
  </si>
  <si>
    <t>CAMILA SILVA SAMPAIO</t>
  </si>
  <si>
    <t>DIANA DINIZ DE JESUS</t>
  </si>
  <si>
    <t>RENATO DE MELO SERAFIN</t>
  </si>
  <si>
    <t>RITA DE CASSIA DE SOUZA PAULA</t>
  </si>
  <si>
    <t>SAMUEL CERQUEIRA MELO</t>
  </si>
  <si>
    <t>GABRIEL SCANAVACHI DE JESUS</t>
  </si>
  <si>
    <t>88887.924164/2023-00</t>
  </si>
  <si>
    <t>88887.924098/2023-00</t>
  </si>
  <si>
    <t>88887.924457/2023-00</t>
  </si>
  <si>
    <t>88887.924557/2023-00</t>
  </si>
  <si>
    <t>88887.923941/2023-00</t>
  </si>
  <si>
    <t>88887.924536/2023-00</t>
  </si>
  <si>
    <t>88887.924541/2023-00</t>
  </si>
  <si>
    <t>88887.923937/2023-00</t>
  </si>
  <si>
    <t>88887.924610/2023-00</t>
  </si>
  <si>
    <t>IGOR ADAO LIMA</t>
  </si>
  <si>
    <t>ISADORA CAMARGO PEDRINO</t>
  </si>
  <si>
    <t>MANOELA DE ARAUJO GONCALVES</t>
  </si>
  <si>
    <t>LARA BITTAR LOBO</t>
  </si>
  <si>
    <t>NAOMI ANDRE CAMBARA BARBOSA</t>
  </si>
  <si>
    <t>88887.925028/2023-00</t>
  </si>
  <si>
    <t>88887.925025/2023-00</t>
  </si>
  <si>
    <t>88887.925106/2023-00</t>
  </si>
  <si>
    <t>88887.926333/2023-00</t>
  </si>
  <si>
    <t>88887.925038/2023-00</t>
  </si>
  <si>
    <t>88887.928019/2023-00</t>
  </si>
  <si>
    <t>88887.928185/2023-00</t>
  </si>
  <si>
    <t>88887.928003/2023-00</t>
  </si>
  <si>
    <t>88887.928198/2023-00</t>
  </si>
  <si>
    <t>88887.928010/2023-00</t>
  </si>
  <si>
    <t>88887.928271/2023-00</t>
  </si>
  <si>
    <t>CRISTIANA BRASILIO</t>
  </si>
  <si>
    <t>LOREN CAROLINE BETTONI</t>
  </si>
  <si>
    <t>CAROLINA LUCIANE NOGUEIRA MARTINEZ</t>
  </si>
  <si>
    <t>JORDI FARIA ALVES</t>
  </si>
  <si>
    <t>88887.654476/2021-00</t>
  </si>
  <si>
    <t>ESTER FRANCINE ZAMBATE FERNANDES</t>
  </si>
  <si>
    <t>EDGARDO BLADIMIR AGUIRRE RODRIGUEZ</t>
  </si>
  <si>
    <t>CARLOS GOMES DE CARVALHO JUNIOR</t>
  </si>
  <si>
    <t>LIVIA PEREIRA SALGADO</t>
  </si>
  <si>
    <t>MAYARA PATRICIA DE ABREU VIEIRA</t>
  </si>
  <si>
    <t>GABRIEL MOREIRA MONTEIRO BOCCHI</t>
  </si>
  <si>
    <t>REINALDO CARDOSO ANACLETO</t>
  </si>
  <si>
    <t>WANUSA ARAUJO DE PONTES</t>
  </si>
  <si>
    <t>MATHEUS BATISTA BARBOZA COIMBRA</t>
  </si>
  <si>
    <t>LORENA LIMA DA SILVA</t>
  </si>
  <si>
    <t>DANIELLE BORREGO PEREZ</t>
  </si>
  <si>
    <t>GABRIELE DA DALTO PIERAZZO</t>
  </si>
  <si>
    <t>88887.928748/2023-00</t>
  </si>
  <si>
    <t>88887.929079/2023-00</t>
  </si>
  <si>
    <t>88887.928447/2023-00</t>
  </si>
  <si>
    <t>88887.928391/2023-00</t>
  </si>
  <si>
    <t>88887.928400/2023-00</t>
  </si>
  <si>
    <t>88887.928622/2023-00</t>
  </si>
  <si>
    <t>88887.928959/2023-00</t>
  </si>
  <si>
    <t>88887.928967/2023-00</t>
  </si>
  <si>
    <t>88887.929326/2023-00</t>
  </si>
  <si>
    <t>88887.928335/2023-00</t>
  </si>
  <si>
    <t>88887.928283/2023-00</t>
  </si>
  <si>
    <t>88887.928286/2023-00</t>
  </si>
  <si>
    <t>88887.928276/2023-00</t>
  </si>
  <si>
    <t>MATHEUS HENRIQUE FELIX</t>
  </si>
  <si>
    <t>FRANCYLLAYANS KARLA DA SILVA FERNANDES</t>
  </si>
  <si>
    <t>AMANDA NEVES SOUZA GOUVEIA</t>
  </si>
  <si>
    <t>MARCELA APARECIDA RODRIGUES PARREIRA</t>
  </si>
  <si>
    <t>DAVID JOSE BARRETO AVILES</t>
  </si>
  <si>
    <t>ALINE DE SOUSA</t>
  </si>
  <si>
    <t>ANDERSON DO REGO PIRES</t>
  </si>
  <si>
    <t>EDUARDA OLIVEIRA DOS SANTOS</t>
  </si>
  <si>
    <t>88887.929380/2023-00</t>
  </si>
  <si>
    <t>88887.929347/2023-00</t>
  </si>
  <si>
    <t>88887.929357/2023-00</t>
  </si>
  <si>
    <t>88887.929361/2023-00</t>
  </si>
  <si>
    <t>88887.929549/2023-00</t>
  </si>
  <si>
    <t>88887.929465/2023-00</t>
  </si>
  <si>
    <t>88887.929481/2023-00</t>
  </si>
  <si>
    <t>88887.929535/2023-00</t>
  </si>
  <si>
    <t>QUMARS ASAEE</t>
  </si>
  <si>
    <t>GABRIELA PINHEIRO CASTRO ALVES</t>
  </si>
  <si>
    <t>DANIELLA ROSALY LEITE</t>
  </si>
  <si>
    <t>LETICIA FERNANDA FOGACA MOREIRA DA SILVA</t>
  </si>
  <si>
    <t>ROBERTO DE SOUZA SILVA</t>
  </si>
  <si>
    <t>JOSE ROBERTO FUZER NETO</t>
  </si>
  <si>
    <t>NATA RAMALHO PINTO</t>
  </si>
  <si>
    <t>CASSIUS IURY ANSELMO E SILVA</t>
  </si>
  <si>
    <t>88887.932692/2024-00</t>
  </si>
  <si>
    <t>88887.932698/2024-00</t>
  </si>
  <si>
    <t>88887.932411/2024-00</t>
  </si>
  <si>
    <t>88887.932398/2024-00</t>
  </si>
  <si>
    <t>88887.932963/2024-00</t>
  </si>
  <si>
    <t>88887.933027/2024-00</t>
  </si>
  <si>
    <t>88887.932228/2024-00</t>
  </si>
  <si>
    <t>88887.933144/2024-00</t>
  </si>
  <si>
    <t>88887.932168/2024-00</t>
  </si>
  <si>
    <t>88887.932566/2024-00</t>
  </si>
  <si>
    <t>88887.932030/2024-00</t>
  </si>
  <si>
    <t>88887.931656/2024-00</t>
  </si>
  <si>
    <t>88887.931654/2024-00</t>
  </si>
  <si>
    <t>88887.932389/2024-00</t>
  </si>
  <si>
    <t>MANUEL NAMBUA</t>
  </si>
  <si>
    <t>88887.933460/2024-00</t>
  </si>
  <si>
    <t>88887.934937/2024-00</t>
  </si>
  <si>
    <t>88887.934935/2024-00</t>
  </si>
  <si>
    <t>88887.934984/2024-00</t>
  </si>
  <si>
    <t>88887.935280/2024-00</t>
  </si>
  <si>
    <t>88887.935369/2024-00</t>
  </si>
  <si>
    <t>WESLEY NASCIMENTO SANTOS</t>
  </si>
  <si>
    <t>LUCAS CARDOSO SILVA</t>
  </si>
  <si>
    <t>LUCAS NILDAIMON DOS SANTOS SILVA</t>
  </si>
  <si>
    <t>PEDRO HIROSHI ELY ITO</t>
  </si>
  <si>
    <t>ANDRE CARLOS ZORZI FREIRE DA SILVEIRA</t>
  </si>
  <si>
    <t>REINALDO CARLOS BONJORNO</t>
  </si>
  <si>
    <t>ANELISA SOARES DE ALMEIDA</t>
  </si>
  <si>
    <t>DANIEL DE SOUZA FRANCA</t>
  </si>
  <si>
    <t>LUAN DIAS RODRIGUES</t>
  </si>
  <si>
    <t>RENATO MARTELLI SOARES</t>
  </si>
  <si>
    <t>GABRIEL HENRIQUE RODRIGUES SABOIA</t>
  </si>
  <si>
    <t>GREGORY ABRAHAM DE GODOY</t>
  </si>
  <si>
    <t>EDSON RODRIGUES DO NASCIMENTO</t>
  </si>
  <si>
    <t>EDUARDO ERIK SHIMABUKURO RIBEIRO</t>
  </si>
  <si>
    <t>LUCAS VINICIUS DA VEIGA BUENO BARAUNA</t>
  </si>
  <si>
    <t>CLEANDERSON COSTA DA SILVA</t>
  </si>
  <si>
    <t>MARIANA LUIZ DE MELO</t>
  </si>
  <si>
    <t>EDUARDA MEGUMI KAWASE</t>
  </si>
  <si>
    <t>88887.940319/2024-00</t>
  </si>
  <si>
    <t>88887.940318/2024-00</t>
  </si>
  <si>
    <t>88887.939122/2024-00</t>
  </si>
  <si>
    <t>88887.940325/2024-00</t>
  </si>
  <si>
    <t>88887.940326/2024-00</t>
  </si>
  <si>
    <t>88887.940443/2024-00</t>
  </si>
  <si>
    <t>88887.940322/2024-00</t>
  </si>
  <si>
    <t>88887.940321/2024-00</t>
  </si>
  <si>
    <t>88887.939125/2024-00</t>
  </si>
  <si>
    <t>88887.939322/2024-00</t>
  </si>
  <si>
    <t>88887.939270/2024-00</t>
  </si>
  <si>
    <t>VICTOR AUGUSTO NUNES DE VITTO</t>
  </si>
  <si>
    <t>ANA LUIZA DE CASTRO GARCIA</t>
  </si>
  <si>
    <t>CELSO ANTONIO GALBIATI E TURAZZA DE SOUZA</t>
  </si>
  <si>
    <t>DENNYS CHRISTIAN MALLQUI ARGUELLES</t>
  </si>
  <si>
    <t>FABIO TRENTINO DE SOUZA</t>
  </si>
  <si>
    <t>RENATO ARAUJO</t>
  </si>
  <si>
    <t>MATHEUS JERONYMO RODRIGUES VIEIRA</t>
  </si>
  <si>
    <t>ANIELE BEATRIZ DIAS</t>
  </si>
  <si>
    <t>BRENDA DA SILVA BEGA</t>
  </si>
  <si>
    <t>IAN RAFFAELLO GALLO GODOI</t>
  </si>
  <si>
    <t>JONATAS LUIZ RAMOS</t>
  </si>
  <si>
    <t>VINICIUS AUGUSTO PEIXOTO TARTARE</t>
  </si>
  <si>
    <t>VINICIUS DE QUEIROS PEREIRA</t>
  </si>
  <si>
    <t>AMANDA SANTANA GOMES SILVA</t>
  </si>
  <si>
    <t>LUCAS DE MORAES NEGRI</t>
  </si>
  <si>
    <t>88887.941437/2024-00</t>
  </si>
  <si>
    <t>88887.941441/2024-00</t>
  </si>
  <si>
    <t>88887.941279/2024-00</t>
  </si>
  <si>
    <t>88887.941254/2024-00</t>
  </si>
  <si>
    <t>88887.940658/2024-00</t>
  </si>
  <si>
    <t>88887.940656/2024-00</t>
  </si>
  <si>
    <t>88887.940665/2024-00</t>
  </si>
  <si>
    <t>88887.940661/2024-00</t>
  </si>
  <si>
    <t>88887.940600/2024-00</t>
  </si>
  <si>
    <t>88887.940654/2024-00</t>
  </si>
  <si>
    <t>88887.940612/2024-00</t>
  </si>
  <si>
    <t>88887.940746/2024-00</t>
  </si>
  <si>
    <t>88887.940668/2024-00</t>
  </si>
  <si>
    <t>88887.940651/2024-00</t>
  </si>
  <si>
    <t>88887.941393/2024-00</t>
  </si>
  <si>
    <t>88887.941392/2024-00</t>
  </si>
  <si>
    <t>88887.500801/2020-00</t>
  </si>
  <si>
    <t>88887.700733/2022-00</t>
  </si>
  <si>
    <t>DEIVID ARIMATEA SALDANHA DE MELO</t>
  </si>
  <si>
    <t>PAULO RICARDO DA SILVA CAMARGO</t>
  </si>
  <si>
    <t>WEMERSON SHIMON LADEIRA DA COSTA</t>
  </si>
  <si>
    <t>FERNANDO QUINTILIANO FARIA JUNIOR</t>
  </si>
  <si>
    <t>ISRAEL CASSIANO DE OLIVEIRA</t>
  </si>
  <si>
    <t>LAIANE NERI SANT ANA</t>
  </si>
  <si>
    <t>MARCUS VINICIUS DA SILVA AGUA DUARTE</t>
  </si>
  <si>
    <t>EDMARA VIANA DA SILVA</t>
  </si>
  <si>
    <t>EDWIN LEONARDO MATEUS MORENO</t>
  </si>
  <si>
    <t>LUCAS VASCONCELLOS DE SOUZA</t>
  </si>
  <si>
    <t>LUIS ANTHONY MINOPE GAONA</t>
  </si>
  <si>
    <t>MATHEUS NATANAEL CASSIANO</t>
  </si>
  <si>
    <t>YEIMY PAOLA AGUIRRE ESCOBAR</t>
  </si>
  <si>
    <t>GABRIELA LYE WATANABE</t>
  </si>
  <si>
    <t>JUAN DAVID ALMEYDA SARMIENTO</t>
  </si>
  <si>
    <t>ALYNE MARQUES ARAGAO DAS NEVES</t>
  </si>
  <si>
    <t>JEFERSON LUCAS SOUSA FREITAS</t>
  </si>
  <si>
    <t>SOFIA DALLASTA PEDROSO</t>
  </si>
  <si>
    <t>SOFIA PEREDO RAMIREZ</t>
  </si>
  <si>
    <t>ANA JULIA PILON CASTELLO</t>
  </si>
  <si>
    <t>VICTORIA DE OLIVEIRA ROSARIO</t>
  </si>
  <si>
    <t>CAMILA SILVA IUNES</t>
  </si>
  <si>
    <t>CAROLINE ALVES FERREIRA</t>
  </si>
  <si>
    <t>JOAO LUCAS SOARES SANCHES</t>
  </si>
  <si>
    <t>MIQUEAS MARQUES DE LIMA</t>
  </si>
  <si>
    <t>PEDRO LUIZ SANGLARD SILVA MARTINS</t>
  </si>
  <si>
    <t>ARIANE CRISTINA MACHADO</t>
  </si>
  <si>
    <t>BEATRIZ DE ASSIS BECERRA</t>
  </si>
  <si>
    <t>EDUARDO BONI NANQUE</t>
  </si>
  <si>
    <t>HEITOR MENEZES GOMES</t>
  </si>
  <si>
    <t>JULIA DO CARMO CARBONO</t>
  </si>
  <si>
    <t>BRUNA JOSIANE DE LIMA</t>
  </si>
  <si>
    <t>FERNANDA YEZA FERREIRA</t>
  </si>
  <si>
    <t>JANIEL CONCEICAO DA SILVA</t>
  </si>
  <si>
    <t>JULIA LUVIZUTTO</t>
  </si>
  <si>
    <t>NATHALIA ALEXANDRE COSTA PIMENTA</t>
  </si>
  <si>
    <t>VINICIUS PAGLIONE CARASEK</t>
  </si>
  <si>
    <t>GABRIELE THAIS DE OLIVEIRA</t>
  </si>
  <si>
    <t>MELISSA ALESSANDRA DE OLIVEIRA YAKABE</t>
  </si>
  <si>
    <t>FABIOLA DA SILVA COSTA</t>
  </si>
  <si>
    <t>FEBRIANA MARCELA AMARAL TEFA</t>
  </si>
  <si>
    <t>LUIZ MARCOS DE FRANCA DIAS</t>
  </si>
  <si>
    <t>PAMELLA CAROLINA DE SOUSA PACHECO CARVALHO</t>
  </si>
  <si>
    <t>AGNES JOSE MARIA SALAS ROLDAN</t>
  </si>
  <si>
    <t>CAROLINE BARROS DOS SANTOS FELTRIN</t>
  </si>
  <si>
    <t>IZABEL CAROLINA CARRIEL BONI</t>
  </si>
  <si>
    <t>THAIS LOPES RODRIGUES</t>
  </si>
  <si>
    <t>DANILO ESTEVAM DOS SANTOS</t>
  </si>
  <si>
    <t>ANDRE GUILHERME</t>
  </si>
  <si>
    <t>JOABE ALVES CARNEIRO</t>
  </si>
  <si>
    <t>MATHEUS MARINHO MUNHOS</t>
  </si>
  <si>
    <t>PAULO JOSE ALVES DE SANTANA</t>
  </si>
  <si>
    <t>FERNANDO SANTOS BOGGIANI</t>
  </si>
  <si>
    <t>GLAUCIA ISABEL DE ANDRADE SEBASTIAO</t>
  </si>
  <si>
    <t>ANA CAROLINA ARAUJO</t>
  </si>
  <si>
    <t>ANA VICTORIA CONDE VAN DEN BROEK</t>
  </si>
  <si>
    <t>GABRIELA FOGUEL LOPES</t>
  </si>
  <si>
    <t>JESSICA LARISSA GONCALVES PENTEADO</t>
  </si>
  <si>
    <t>CAROLINA RAMOS SEMENSATO</t>
  </si>
  <si>
    <t>DAYANE FERREIRA ALVES</t>
  </si>
  <si>
    <t>BEATRIZ CABRAL PACHECO</t>
  </si>
  <si>
    <t>CAMPOS RICARDO CUBANHIUA</t>
  </si>
  <si>
    <t>NATALIA GABRIELA LONGO</t>
  </si>
  <si>
    <t>ERICK MIGANI</t>
  </si>
  <si>
    <t>JHONATAN SALDANHA DO VALE</t>
  </si>
  <si>
    <t>THIAGO HIDEO TOMOTO</t>
  </si>
  <si>
    <t>FERNANDA PEREIRA MONTEIRO</t>
  </si>
  <si>
    <t>MARCO AURELIO MIRANDA SOARES</t>
  </si>
  <si>
    <t>DIEGO PINHEIRO SILVA</t>
  </si>
  <si>
    <t>FERNANDA BARTOLO DOS SANTOS SARAN</t>
  </si>
  <si>
    <t>GUILHERME DE OLIVEIRA CHEROBIM</t>
  </si>
  <si>
    <t>HUGO GOBATO SOUTO</t>
  </si>
  <si>
    <t>KLUYVERT ALBERTO MONTEIRO SOUZA</t>
  </si>
  <si>
    <t>LUCAS PEREIRA DO AMARAL</t>
  </si>
  <si>
    <t>LUCAS PINTO REZENDE</t>
  </si>
  <si>
    <t>RAFAELA MIGLINSKI LUCCA</t>
  </si>
  <si>
    <t>RAYZA CAMILA DOS SANTOS SILVA</t>
  </si>
  <si>
    <t>RIQUELME NASCIMENTO DOS SANTOS</t>
  </si>
  <si>
    <t>ALBERTO JOSE MAJAHA MUCHANGA JUNIOR</t>
  </si>
  <si>
    <t>ALQUILOMA JOAO IALA</t>
  </si>
  <si>
    <t>ESTER CHAVES PESSOA</t>
  </si>
  <si>
    <t>JONATHAS OLIVEIRA DIAS</t>
  </si>
  <si>
    <t>TAINARA DE PAULA DE LIMA LIMA</t>
  </si>
  <si>
    <t>ANA RODRIGUES CAMEIRAO</t>
  </si>
  <si>
    <t>ANDERSON DAMASCENO DE PAULA</t>
  </si>
  <si>
    <t>BRUNO REITMANN PAGLIARINI</t>
  </si>
  <si>
    <t>EVALDO DA CRUZ HOFFMANN</t>
  </si>
  <si>
    <t>GUILHERME CASTRO DELA CORTE</t>
  </si>
  <si>
    <t>GUSTAVO CITTON COSTA</t>
  </si>
  <si>
    <t>HEDELFTT LUCAS DE SOUZA</t>
  </si>
  <si>
    <t>IGOR MANDATTI BONIZIO</t>
  </si>
  <si>
    <t>JOAO VICTOR JUSTULIN FANTON</t>
  </si>
  <si>
    <t>LILIA OLAYA LUENGAS</t>
  </si>
  <si>
    <t>MATHEUS ARAUJO PEREIRA</t>
  </si>
  <si>
    <t>MATHEUS RIBEIRO VIANA</t>
  </si>
  <si>
    <t>MATHEUS WILLIAM PARMEZANI CARDOSO</t>
  </si>
  <si>
    <t>MILA CHRISTY DE OLIVEIRA</t>
  </si>
  <si>
    <t>DANILO FORTI CARVALHO DE BENEDICTO</t>
  </si>
  <si>
    <t>ARIEL DE ARAUJO PEREIRA</t>
  </si>
  <si>
    <t>BRUNA LENDZION ALVES</t>
  </si>
  <si>
    <t>GABRIEL HIROSHI SEKI ROSA</t>
  </si>
  <si>
    <t>GUSTAVO PATELLI LONGATTO</t>
  </si>
  <si>
    <t>NATHAN DOS SANTOS MOREIRA</t>
  </si>
  <si>
    <t>TIAGO DE OLIVEIRA RAMOS</t>
  </si>
  <si>
    <t>DANIEL DE CASTRO SOUZA</t>
  </si>
  <si>
    <t>WELBERTH SANTOS LAIZO</t>
  </si>
  <si>
    <t>BEATRIZ MORAES SOBRAL</t>
  </si>
  <si>
    <t>BIANCA BORGE DE FREITAS</t>
  </si>
  <si>
    <t>FLAVIO KUNERT DE SOUZA SILVA</t>
  </si>
  <si>
    <t>HITALO VIANA MANINI</t>
  </si>
  <si>
    <t>IARA IVANA PEREIRA</t>
  </si>
  <si>
    <t>JULIO AUGUSTO ANJOS DE MENDONCA</t>
  </si>
  <si>
    <t>LUCAS ROMERO DA SILVA</t>
  </si>
  <si>
    <t>MURILO REZENDE OLIVEIRA</t>
  </si>
  <si>
    <t>ANA KAROLINE NAZARIO</t>
  </si>
  <si>
    <t>ANDRE GONCALVES PEREIRA</t>
  </si>
  <si>
    <t>ANDREIA MACHADO SANTOS</t>
  </si>
  <si>
    <t>EVANDRO CARLOS GIORGETTE FILHO</t>
  </si>
  <si>
    <t>FABIANA SILVA MARQUES</t>
  </si>
  <si>
    <t>GABRIEL GASPAR RIBEIRO</t>
  </si>
  <si>
    <t>LUIZ FILIPE MAXIMO RIBEIRO</t>
  </si>
  <si>
    <t>MARIA RAMELA SCHALCH VIVALDINI</t>
  </si>
  <si>
    <t>MARIANA PALEARI ZANONI</t>
  </si>
  <si>
    <t>VICTOR CARVALHO MACHADO COELHO</t>
  </si>
  <si>
    <t>VINICIUS BIANQUINI VITERBO MONTILHA</t>
  </si>
  <si>
    <t>RAIMUNDO RENATO BALIEIRO FERREIRA</t>
  </si>
  <si>
    <t>88887.954089/2024-00</t>
  </si>
  <si>
    <t>88887.951298/2024-00</t>
  </si>
  <si>
    <t>88887.951390/2024-00</t>
  </si>
  <si>
    <t>88887.951407/2024-00</t>
  </si>
  <si>
    <t>88887.951321/2024-00</t>
  </si>
  <si>
    <t>88887.951307/2024-00</t>
  </si>
  <si>
    <t>88887.951328/2024-00</t>
  </si>
  <si>
    <t>88887.951335/2024-00</t>
  </si>
  <si>
    <t>88887.951732/2024-00</t>
  </si>
  <si>
    <t>88887.951723/2024-00</t>
  </si>
  <si>
    <t>88887.951728/2024-00</t>
  </si>
  <si>
    <t>88887.951717/2024-00</t>
  </si>
  <si>
    <t>88887.951714/2024-00</t>
  </si>
  <si>
    <t>88887.951711/2024-00</t>
  </si>
  <si>
    <t>88887.951474/2024-00</t>
  </si>
  <si>
    <t>88887.950301/2024-00</t>
  </si>
  <si>
    <t>88887.950229/2024-00</t>
  </si>
  <si>
    <t>88887.950864/2024-00</t>
  </si>
  <si>
    <t>88887.950867/2024-00</t>
  </si>
  <si>
    <t>88887.952009/2024-00</t>
  </si>
  <si>
    <t>88887.950275/2024-00</t>
  </si>
  <si>
    <t>88887.950806/2024-00</t>
  </si>
  <si>
    <t>88887.950857/2024-00</t>
  </si>
  <si>
    <t>88887.950854/2024-00</t>
  </si>
  <si>
    <t>88887.950852/2024-00</t>
  </si>
  <si>
    <t>88887.950860/2024-00</t>
  </si>
  <si>
    <t>88887.950855/2024-00</t>
  </si>
  <si>
    <t>88887.953576/2024-00</t>
  </si>
  <si>
    <t>88887.951262/2024-00</t>
  </si>
  <si>
    <t>88887.951338/2024-00</t>
  </si>
  <si>
    <t>88887.951323/2024-00</t>
  </si>
  <si>
    <t>88887.951278/2024-00</t>
  </si>
  <si>
    <t>88887.951291/2024-00</t>
  </si>
  <si>
    <t>88887.955517/2024-00</t>
  </si>
  <si>
    <t>88887.955561/2024-00</t>
  </si>
  <si>
    <t>88887.955573/2024-00</t>
  </si>
  <si>
    <t>88887.955584/2024-00</t>
  </si>
  <si>
    <t>88887.955594/2024-00</t>
  </si>
  <si>
    <t>88887.955447/2024-00</t>
  </si>
  <si>
    <t>88887.955458/2024-00</t>
  </si>
  <si>
    <t>88887.955437/2024-00</t>
  </si>
  <si>
    <t>88887.955498/2024-00</t>
  </si>
  <si>
    <t>88887.950597/2024-00</t>
  </si>
  <si>
    <t>88887.950194/2024-00</t>
  </si>
  <si>
    <t>88887.950210/2024-00</t>
  </si>
  <si>
    <t>88887.954436/2024-00</t>
  </si>
  <si>
    <t>88887.954478/2024-00</t>
  </si>
  <si>
    <t>88887.954659/2024-00</t>
  </si>
  <si>
    <t>88887.950518/2024-00</t>
  </si>
  <si>
    <t>88887.949756/2024-00</t>
  </si>
  <si>
    <t>88887.949132/2024-00</t>
  </si>
  <si>
    <t>88887.949769/2024-00</t>
  </si>
  <si>
    <t>88887.949134/2024-00</t>
  </si>
  <si>
    <t>88887.949710/2024-00</t>
  </si>
  <si>
    <t>88887.949725/2024-00</t>
  </si>
  <si>
    <t>88887.949060/2024-00</t>
  </si>
  <si>
    <t>88887.949068/2024-00</t>
  </si>
  <si>
    <t>88887.949077/2024-00</t>
  </si>
  <si>
    <t>88887.949127/2024-00</t>
  </si>
  <si>
    <t>88887.949129/2024-00</t>
  </si>
  <si>
    <t>88887.954268/2024-00</t>
  </si>
  <si>
    <t>88887.951636/2024-00</t>
  </si>
  <si>
    <t>88887.951644/2024-00</t>
  </si>
  <si>
    <t>88887.951681/2024-00</t>
  </si>
  <si>
    <t>88887.951684/2024-00</t>
  </si>
  <si>
    <t>88887.951669/2024-00</t>
  </si>
  <si>
    <t>88887.951629/2024-00</t>
  </si>
  <si>
    <t>88887.951618/2024-00</t>
  </si>
  <si>
    <t>88887.951626/2024-00</t>
  </si>
  <si>
    <t>88887.950872/2024-00</t>
  </si>
  <si>
    <t>88887.950786/2024-00</t>
  </si>
  <si>
    <t>88887.950869/2024-00</t>
  </si>
  <si>
    <t>88887.951738/2024-00</t>
  </si>
  <si>
    <t>88887.950875/2024-00</t>
  </si>
  <si>
    <t>88887.949797/2024-00</t>
  </si>
  <si>
    <t>88887.947878/2024-00</t>
  </si>
  <si>
    <t>88887.950882/2024-00</t>
  </si>
  <si>
    <t>88887.950879/2024-00</t>
  </si>
  <si>
    <t>88887.950885/2024-00</t>
  </si>
  <si>
    <t>88887.950848/2024-00</t>
  </si>
  <si>
    <t>88887.950725/2024-00</t>
  </si>
  <si>
    <t>88887.951944/2024-00</t>
  </si>
  <si>
    <t>88887.952332/2024-00</t>
  </si>
  <si>
    <t>88887.948263/2024-00</t>
  </si>
  <si>
    <t>88887.952353/2024-00</t>
  </si>
  <si>
    <t>88887.948903/2024-00</t>
  </si>
  <si>
    <t>88887.948978/2024-00</t>
  </si>
  <si>
    <t>88887.948920/2024-00</t>
  </si>
  <si>
    <t>88887.949059/2024-00</t>
  </si>
  <si>
    <t>88887.949150/2024-00</t>
  </si>
  <si>
    <t>88887.949149/2024-00</t>
  </si>
  <si>
    <t>88887.949131/2024-00</t>
  </si>
  <si>
    <t>88887.949140/2024-00</t>
  </si>
  <si>
    <t>88887.949152/2024-00</t>
  </si>
  <si>
    <t>88887.949147/2024-00</t>
  </si>
  <si>
    <t>88887.949123/2024-00</t>
  </si>
  <si>
    <t>88887.949135/2024-00</t>
  </si>
  <si>
    <t>88887.949008/2024-00</t>
  </si>
  <si>
    <t>88887.952686/2024-00</t>
  </si>
  <si>
    <t>88887.953355/2024-00</t>
  </si>
  <si>
    <t>88887.952634/2024-00</t>
  </si>
  <si>
    <t>88887.952653/2024-00</t>
  </si>
  <si>
    <t>88887.952717/2024-00</t>
  </si>
  <si>
    <t>88887.948634/2024-00</t>
  </si>
  <si>
    <t>88887.952721/2024-00</t>
  </si>
  <si>
    <t>88887.952728/2024-00</t>
  </si>
  <si>
    <t>88887.952714/2024-00</t>
  </si>
  <si>
    <t>88887.952498/2024-00</t>
  </si>
  <si>
    <t>88887.952689/2024-00</t>
  </si>
  <si>
    <t>88887.952477/2024-00</t>
  </si>
  <si>
    <t>88887.952641/2024-00</t>
  </si>
  <si>
    <t>88887.952507/2024-00</t>
  </si>
  <si>
    <t>88887.952703/2024-00</t>
  </si>
  <si>
    <t>88887.952650/2024-00</t>
  </si>
  <si>
    <t>88887.953781/2024-00</t>
  </si>
  <si>
    <t>88887.952619/2024-00</t>
  </si>
  <si>
    <t>88887.952545/2024-00</t>
  </si>
  <si>
    <t>88887.952632/2024-00</t>
  </si>
  <si>
    <t>88887.952697/2024-00</t>
  </si>
  <si>
    <t>88887.952523/2024-00</t>
  </si>
  <si>
    <t>88887.952417/2024-00</t>
  </si>
  <si>
    <t>88887.947429/2024-00</t>
  </si>
  <si>
    <t>88887.950570/2024-00</t>
  </si>
  <si>
    <t>88887.952573/2024-00</t>
  </si>
  <si>
    <t>88887.950662/2024-00</t>
  </si>
  <si>
    <t>88887.951103/2024-00</t>
  </si>
  <si>
    <t>88887.949064/2024-00</t>
  </si>
  <si>
    <t>88887.950631/2024-00</t>
  </si>
  <si>
    <t>88887.948726/2024-00</t>
  </si>
  <si>
    <t>88887.948759/2024-00</t>
  </si>
  <si>
    <t>88887.948108/2024-00</t>
  </si>
  <si>
    <t>88887.948112/2024-00</t>
  </si>
  <si>
    <t>88887.948093/2024-00</t>
  </si>
  <si>
    <t>88887.948104/2024-00</t>
  </si>
  <si>
    <t>88887.949076/2024-00</t>
  </si>
  <si>
    <t>88887.948970/2024-00</t>
  </si>
  <si>
    <t>88887.950966/2024-00</t>
  </si>
  <si>
    <t>88887.948955/2024-00</t>
  </si>
  <si>
    <t>88887.948985/2024-00</t>
  </si>
  <si>
    <t>88887.949001/2024-00</t>
  </si>
  <si>
    <t>88887.949048/2024-00</t>
  </si>
  <si>
    <t>88887.953845/2024-00</t>
  </si>
  <si>
    <t>88887.948248/2024-00</t>
  </si>
  <si>
    <t>88887.953878/2024-00</t>
  </si>
  <si>
    <t>88887.954553/2024-00</t>
  </si>
  <si>
    <t>88887.953951/2024-00</t>
  </si>
  <si>
    <t>88887.954520/2024-00</t>
  </si>
  <si>
    <t>88887.954414/2024-00</t>
  </si>
  <si>
    <t>88887.954380/2024-00</t>
  </si>
  <si>
    <t>88887.954302/2024-00</t>
  </si>
  <si>
    <t>88887.954342/2024-00</t>
  </si>
  <si>
    <t>88887.954488/2024-00</t>
  </si>
  <si>
    <t>88887.953907/2024-00</t>
  </si>
  <si>
    <t>88887.955656/2024-00</t>
  </si>
  <si>
    <t>88887.954239/2024-00</t>
  </si>
  <si>
    <t>88887.953583/2024-00</t>
  </si>
  <si>
    <t>Desistência sem Ônus</t>
  </si>
  <si>
    <t>Cancelamento</t>
  </si>
  <si>
    <t>Critérios do Curso</t>
  </si>
  <si>
    <t>Falecimento</t>
  </si>
  <si>
    <t>PERPETUA MARY OTIENO</t>
  </si>
  <si>
    <t>GABRIEL DA SILVA MACEDO</t>
  </si>
  <si>
    <t>NATHALIA RANGEL DANTAS</t>
  </si>
  <si>
    <t>POLLYANA GARCIA SILVA</t>
  </si>
  <si>
    <t>STEFHANO AIRES DE MELO</t>
  </si>
  <si>
    <t>FRANCIA ELENA ROCHA SANTOS</t>
  </si>
  <si>
    <t>MARIA ALICE VIEIRA PACHECO</t>
  </si>
  <si>
    <t>THAMY EDUARDA RICCI</t>
  </si>
  <si>
    <t>DIEGO BECKER DA SILVA</t>
  </si>
  <si>
    <t>TONITO FRANCISCO</t>
  </si>
  <si>
    <t>LUCAS BUENO DE CAMPOS</t>
  </si>
  <si>
    <t>MEIRE CRISTIANE BORTOLATO FREGONESI</t>
  </si>
  <si>
    <t>HELIO ANTONIO ANTHERO ROXO JUNIOR</t>
  </si>
  <si>
    <t>MARILIA PACHECO DE ALMEIDA</t>
  </si>
  <si>
    <t>NATHALY MARTINEZ ALVES</t>
  </si>
  <si>
    <t>HIAGO SOUZA COSTA</t>
  </si>
  <si>
    <t>JHENIFER CRISTINE SANCHES DOS SANTOS</t>
  </si>
  <si>
    <t>JOAO MARCOS LEAO ROLDAO</t>
  </si>
  <si>
    <t>LAURA ANDRELYNNE DURANS DUARTE</t>
  </si>
  <si>
    <t>LETICIA RINOLFI PEREIRA</t>
  </si>
  <si>
    <t>SARA GONZALEZ MORON</t>
  </si>
  <si>
    <t>VITOR COSTA RAMOS</t>
  </si>
  <si>
    <t>VIVIANA LANFRANCHI SANTOS</t>
  </si>
  <si>
    <t>ANALICE PARON DE SILVA</t>
  </si>
  <si>
    <t>ANNA VIRGINIA CARDOSO DA SILVA</t>
  </si>
  <si>
    <t>DYLLAN SOARES</t>
  </si>
  <si>
    <t>GABRIELA FERREIRA LIMA</t>
  </si>
  <si>
    <t>GUILHERME PESSATTI DO COUTO</t>
  </si>
  <si>
    <t>JESSICA VIEIRA DA SILVA</t>
  </si>
  <si>
    <t>KARINA CONSTANCIO SANITA</t>
  </si>
  <si>
    <t>RAFAEL FAUSTINO OLIVEIRA</t>
  </si>
  <si>
    <t>GUILHERME EDUARDO DE OLIVEIRA BLANCO</t>
  </si>
  <si>
    <t>88887.960683/2024-00</t>
  </si>
  <si>
    <t>88887.963826/2024-00</t>
  </si>
  <si>
    <t>88887.956336/2024-00</t>
  </si>
  <si>
    <t>88887.956328/2024-00</t>
  </si>
  <si>
    <t>88887.962471/2024-00</t>
  </si>
  <si>
    <t>88887.962513/2024-00</t>
  </si>
  <si>
    <t>88887.962649/2024-00</t>
  </si>
  <si>
    <t>88887.958379/2024-00</t>
  </si>
  <si>
    <t>88887.958434/2024-00</t>
  </si>
  <si>
    <t>88887.959250/2024-00</t>
  </si>
  <si>
    <t>88887.959244/2024-00</t>
  </si>
  <si>
    <t>88887.957583/2024-00</t>
  </si>
  <si>
    <t>88887.956441/2024-00</t>
  </si>
  <si>
    <t>88887.958302/2024-00</t>
  </si>
  <si>
    <t>88887.957662/2024-00</t>
  </si>
  <si>
    <t>88887.961249/2024-00</t>
  </si>
  <si>
    <t>88887.958775/2024-00</t>
  </si>
  <si>
    <t>88887.958781/2024-00</t>
  </si>
  <si>
    <t>88887.956212/2024-00</t>
  </si>
  <si>
    <t>88887.956225/2024-00</t>
  </si>
  <si>
    <t>88887.956241/2024-00</t>
  </si>
  <si>
    <t>88887.956187/2024-00</t>
  </si>
  <si>
    <t>88887.956705/2024-00</t>
  </si>
  <si>
    <t>88887.956601/2024-00</t>
  </si>
  <si>
    <t>88887.956194/2024-00</t>
  </si>
  <si>
    <t>88887.957811/2024-00</t>
  </si>
  <si>
    <t>88887.956752/2024-00</t>
  </si>
  <si>
    <t>88887.956645/2024-00</t>
  </si>
  <si>
    <t>88887.956179/2024-00</t>
  </si>
  <si>
    <t>88887.958303/2024-00</t>
  </si>
  <si>
    <t>88887.958315/2024-00</t>
  </si>
  <si>
    <t>88887.958331/2024-00</t>
  </si>
  <si>
    <t>88887.958340/2024-00</t>
  </si>
  <si>
    <t>88887.958382/2024-00</t>
  </si>
  <si>
    <t>88887.958432/2024-00</t>
  </si>
  <si>
    <t>88887.958449/2024-00</t>
  </si>
  <si>
    <t>88887.958373/2024-00</t>
  </si>
  <si>
    <t>88887.958392/2024-00</t>
  </si>
  <si>
    <t>88887.958405/2024-00</t>
  </si>
  <si>
    <t>88887.958412/2024-00</t>
  </si>
  <si>
    <t>88887.958422/2024-00</t>
  </si>
  <si>
    <t>88887.958442/2024-00</t>
  </si>
  <si>
    <t>88887.960152/2024-00</t>
  </si>
  <si>
    <t>88887.958410/2024-00</t>
  </si>
  <si>
    <t>MATHEUS RENAN BELPHMAN DO AMARAL</t>
  </si>
  <si>
    <t>DANIEL DE LIMA PAZIM</t>
  </si>
  <si>
    <t>PABLO ANDRE RAMIREZ LIZA</t>
  </si>
  <si>
    <t>JOAO PAULO SANTIAGO FERREIRA</t>
  </si>
  <si>
    <t>VALENTINE SPAGNOL</t>
  </si>
  <si>
    <t>GABRIELA GUERRERA SOARES</t>
  </si>
  <si>
    <t>THAIS FERNANDA CARLOS</t>
  </si>
  <si>
    <t>FABIA FERNANDA DA COSTA AIRES</t>
  </si>
  <si>
    <t>MARCIO CEZARINI BORGES</t>
  </si>
  <si>
    <t>VIVIAN FABIOLA ARTERO BRAN</t>
  </si>
  <si>
    <t>DEBORA STEFANY FERNANDES</t>
  </si>
  <si>
    <t>GABRIEL DE CAMARGO ZACCARIOTTO</t>
  </si>
  <si>
    <t>SYED MUHAMMAD ASHRAF</t>
  </si>
  <si>
    <t>MARIA CAROLINA ARRUDA BRANCO</t>
  </si>
  <si>
    <t>WELLINGTON VINICIUS DE OLIVEIRA FILHO</t>
  </si>
  <si>
    <t>BRUNO HENRIQUE MIQUELUTTI</t>
  </si>
  <si>
    <t>CAROLINA LARA DE MATOS</t>
  </si>
  <si>
    <t>GUILHERME DE LIMA</t>
  </si>
  <si>
    <t>DANIELI BIANCA JUSTO DONA</t>
  </si>
  <si>
    <t>LETICIA VIEIRA SAVAZI</t>
  </si>
  <si>
    <t>LINO CARLOS SITOE</t>
  </si>
  <si>
    <t>ABNER FERNANDES SOUZA DA SILVA</t>
  </si>
  <si>
    <t>LIZETE DE PAULA BALLERINI</t>
  </si>
  <si>
    <t>MAYRA RESENDE MENDES</t>
  </si>
  <si>
    <t>DAYANE ARGENTINO DIAS</t>
  </si>
  <si>
    <t>PENELOPE EIKO ARAGAKI SALLES</t>
  </si>
  <si>
    <t>RENAN HENRIQUE MESSIAS DE PAULO</t>
  </si>
  <si>
    <t>SANDRA MONICA DO NASCIMENTO MOURA</t>
  </si>
  <si>
    <t>VALDIRENE FATIMA DA SILVA</t>
  </si>
  <si>
    <t>SANDRA LETICIA SILVA DOS SANTOS</t>
  </si>
  <si>
    <t>MARIA FERNANDA ROSA DA SILVA</t>
  </si>
  <si>
    <t>MARQUESA CHANG</t>
  </si>
  <si>
    <t>MARISTELA HEFLIGER CAMARGO</t>
  </si>
  <si>
    <t>ELVEN NUNES JUNIOR</t>
  </si>
  <si>
    <t>EDUARDO ARMANDO MEDINA DYNA</t>
  </si>
  <si>
    <t>ANA BEATRIZ ZANIN</t>
  </si>
  <si>
    <t>GEOVANNA RIQUETTI VASCONCELOS</t>
  </si>
  <si>
    <t>JESSICA ROJAS BASUALTO</t>
  </si>
  <si>
    <t>FABIANA LESSE DOS SANTOS</t>
  </si>
  <si>
    <t>JERICA MARGELY MONTILLA SUAREZ</t>
  </si>
  <si>
    <t>VANIA MARTINS RAMOS</t>
  </si>
  <si>
    <t>RENATA CAROLINA GERASSI</t>
  </si>
  <si>
    <t>88887.967812/2024-00</t>
  </si>
  <si>
    <t>88887.968237/2024-00</t>
  </si>
  <si>
    <t>88887.965219/2024-00</t>
  </si>
  <si>
    <t>88887.968867/2024-00</t>
  </si>
  <si>
    <t>88887.968860/2024-00</t>
  </si>
  <si>
    <t>88887.968862/2024-00</t>
  </si>
  <si>
    <t>88887.965885/2024-00</t>
  </si>
  <si>
    <t>88887.965896/2024-00</t>
  </si>
  <si>
    <t>88887.968255/2024-00</t>
  </si>
  <si>
    <t>88887.967609/2024-00</t>
  </si>
  <si>
    <t>88887.967624/2024-00</t>
  </si>
  <si>
    <t>88887.967614/2024-00</t>
  </si>
  <si>
    <t>88887.967503/2024-00</t>
  </si>
  <si>
    <t>88887.967500/2024-00</t>
  </si>
  <si>
    <t>88887.967508/2024-00</t>
  </si>
  <si>
    <t>88887.967492/2024-00</t>
  </si>
  <si>
    <t>88887.967486/2024-00</t>
  </si>
  <si>
    <t>88887.967481/2024-00</t>
  </si>
  <si>
    <t>88887.967638/2024-00</t>
  </si>
  <si>
    <t>88887.965168/2024-00</t>
  </si>
  <si>
    <t>88887.968180/2024-00</t>
  </si>
  <si>
    <t>88887.967130/2024-00</t>
  </si>
  <si>
    <t>88887.966563/2024-00</t>
  </si>
  <si>
    <t>88887.967133/2024-00</t>
  </si>
  <si>
    <t>88887.968930/2024-00</t>
  </si>
  <si>
    <t>88887.968901/2024-00</t>
  </si>
  <si>
    <t>88887.968909/2024-00</t>
  </si>
  <si>
    <t>88887.968906/2024-00</t>
  </si>
  <si>
    <t>88887.968908/2024-00</t>
  </si>
  <si>
    <t>88887.965282/2024-00</t>
  </si>
  <si>
    <t>88887.966992/2024-00</t>
  </si>
  <si>
    <t>88887.965296/2024-00</t>
  </si>
  <si>
    <t>88887.968206/2024-00</t>
  </si>
  <si>
    <t>88887.966514/2024-00</t>
  </si>
  <si>
    <t>88887.966575/2024-00</t>
  </si>
  <si>
    <t>88887.967094/2024-00</t>
  </si>
  <si>
    <t>88887.966359/2024-00</t>
  </si>
  <si>
    <t>88887.965761/2024-00</t>
  </si>
  <si>
    <t>88887.965386/2024-00</t>
  </si>
  <si>
    <t>88887.965390/2024-00</t>
  </si>
  <si>
    <t>88887.965394/2024-00</t>
  </si>
  <si>
    <t>88887.966192/2024-00</t>
  </si>
  <si>
    <t>88887.965914/2024-00</t>
  </si>
  <si>
    <t>88887.965826/2024-00</t>
  </si>
  <si>
    <t>88887.965221/2024-00</t>
  </si>
  <si>
    <t>88887.965248/2024-00</t>
  </si>
  <si>
    <t>ARQUIVADA</t>
  </si>
  <si>
    <t>ANDREA RODRIGUES DE AMORIM MOLINA</t>
  </si>
  <si>
    <t>SABRINA GONZAGA</t>
  </si>
  <si>
    <t>ANDRE RIBEIRO DE BRITO</t>
  </si>
  <si>
    <t>EDUARDO PIOLI DO AMARAL</t>
  </si>
  <si>
    <t>VANESSA DE CASSIA ALVES</t>
  </si>
  <si>
    <t>LEANDRO DOS SANTOS</t>
  </si>
  <si>
    <t>RAYANNE KARLLA SANTOS DA SILVA</t>
  </si>
  <si>
    <t>NIVEA KAROLINE DA SILVA LIMA</t>
  </si>
  <si>
    <t>JUSSARA BARBOSA DA SILVA GOMES</t>
  </si>
  <si>
    <t>THAIS SANTOS DE JESUS</t>
  </si>
  <si>
    <t>AGATTA ALICE SOUZA DE ANDRADE</t>
  </si>
  <si>
    <t>88887.970422/2024-00</t>
  </si>
  <si>
    <t>88887.971100/2024-00</t>
  </si>
  <si>
    <t>88887.970596/2024-00</t>
  </si>
  <si>
    <t>88887.970733/2024-00</t>
  </si>
  <si>
    <t>88887.970619/2024-00</t>
  </si>
  <si>
    <t>88887.969450/2024-00</t>
  </si>
  <si>
    <t>88887.969445/2024-00</t>
  </si>
  <si>
    <t>88887.969440/2024-00</t>
  </si>
  <si>
    <t>88887.969436/2024-00</t>
  </si>
  <si>
    <t>88887.969428/2024-00</t>
  </si>
  <si>
    <t>88887.971114/2024-00</t>
  </si>
  <si>
    <t>88887.971641/2024-00</t>
  </si>
  <si>
    <t>88887.970785/2024-00</t>
  </si>
  <si>
    <t>MATIAS</t>
  </si>
  <si>
    <t>LUCAS VALIATI</t>
  </si>
  <si>
    <t>JOICE RAQUEL LEMES DE FREITAS</t>
  </si>
  <si>
    <t>NATALIA COCHAR SOARES</t>
  </si>
  <si>
    <t>GABRIEL APARECIDO BULGARI</t>
  </si>
  <si>
    <t>LEANDRO ANTONIO DA SILVA</t>
  </si>
  <si>
    <t>LILIAN MARIA VASCONCELOS</t>
  </si>
  <si>
    <t>MAXSUEL OLIVEIRA DE SOUZA</t>
  </si>
  <si>
    <t>REBECA SILVA DE OLIVEIRA</t>
  </si>
  <si>
    <t>VELAMINA FERNANDO PAULO</t>
  </si>
  <si>
    <t>VIVIANE DOS SANTOS CARDOSO</t>
  </si>
  <si>
    <t>ANDRE NEVES MEDEIROS</t>
  </si>
  <si>
    <t>CASSIA ALVES DO NASCIMENTO</t>
  </si>
  <si>
    <t>AMANDA GONCALVES DE LIMA</t>
  </si>
  <si>
    <t>ADELIA VICTORIA LAZARO RODRIGUES</t>
  </si>
  <si>
    <t>LIDIANE PATRICIA DE ANDRADE</t>
  </si>
  <si>
    <t>BRUNA DE SOUZA APOLINARIO</t>
  </si>
  <si>
    <t>LUIS FILIPE COSTA DA SILVA</t>
  </si>
  <si>
    <t>MIRNA DE FREITAS VITOR</t>
  </si>
  <si>
    <t>PAULO GUSTAVO DA SILVEIRA SANTOS</t>
  </si>
  <si>
    <t>LARISSA LOMBARDI MOREIRA</t>
  </si>
  <si>
    <t>PEDRO LUIZ ALVES BOSSADA</t>
  </si>
  <si>
    <t>THALES ZOLLI GABERZ</t>
  </si>
  <si>
    <t>TIAGO RIBEIRO DOS ANJOS</t>
  </si>
  <si>
    <t>IAN VICTOR RUBINI RUIZ</t>
  </si>
  <si>
    <t>NATALIA DA ROCHA DA SILVA</t>
  </si>
  <si>
    <t>MILTON AUGUSTO BARBOSA</t>
  </si>
  <si>
    <t>ARIELE DUCARMO SANTOS</t>
  </si>
  <si>
    <t>DAIANY CECCON SIGNORELLI</t>
  </si>
  <si>
    <t>INGRID DA COSTA VILELA</t>
  </si>
  <si>
    <t>TIAGO DE ALMEIDA ARAUJO</t>
  </si>
  <si>
    <t>88887.975898/2024-00</t>
  </si>
  <si>
    <t>88887.975909/2024-00</t>
  </si>
  <si>
    <t>88887.976172/2024-00</t>
  </si>
  <si>
    <t>88887.975982/2024-00</t>
  </si>
  <si>
    <t>88887.976083/2024-00</t>
  </si>
  <si>
    <t>88887.975886/2024-00</t>
  </si>
  <si>
    <t>88887.976183/2024-00</t>
  </si>
  <si>
    <t>88887.975945/2024-00</t>
  </si>
  <si>
    <t>88887.976047/2024-00</t>
  </si>
  <si>
    <t>88887.975322/2024-00</t>
  </si>
  <si>
    <t>88887.975949/2024-00</t>
  </si>
  <si>
    <t>88887.974543/2024-00</t>
  </si>
  <si>
    <t>88887.973528/2024-00</t>
  </si>
  <si>
    <t>88887.974297/2024-00</t>
  </si>
  <si>
    <t>88887.974538/2024-00</t>
  </si>
  <si>
    <t>88887.975988/2024-00</t>
  </si>
  <si>
    <t>88887.976367/2024-00</t>
  </si>
  <si>
    <t>88887.975644/2024-00</t>
  </si>
  <si>
    <t>88887.975047/2024-00</t>
  </si>
  <si>
    <t>88887.975043/2024-00</t>
  </si>
  <si>
    <t>88887.975046/2024-00</t>
  </si>
  <si>
    <t>88887.976220/2024-00</t>
  </si>
  <si>
    <t>88887.976283/2024-00</t>
  </si>
  <si>
    <t>88887.976289/2024-00</t>
  </si>
  <si>
    <t>88887.975942/2024-00</t>
  </si>
  <si>
    <t>88887.973544/2024-00</t>
  </si>
  <si>
    <t>88887.974654/2024-00</t>
  </si>
  <si>
    <t>88887.976209/2024-00</t>
  </si>
  <si>
    <t>88887.976040/2024-00</t>
  </si>
  <si>
    <t>88887.975563/2024-00</t>
  </si>
  <si>
    <t>CARLOS LUCIO NUNES DE OLIVEIRA FILHO</t>
  </si>
  <si>
    <t>AXEL ESAU DIAZ CASTILLO</t>
  </si>
  <si>
    <t>GABRIEL SANTANA MONTEIRO</t>
  </si>
  <si>
    <t>VINICIUS MARQUES DA SILVA</t>
  </si>
  <si>
    <t>SAMIRIAN VIVIANI GRIMBERG</t>
  </si>
  <si>
    <t>EVELYN RODRIGUES ANASTACIO</t>
  </si>
  <si>
    <t>LUCIANA MARIA DOS SANTOS</t>
  </si>
  <si>
    <t>FABIO GIANOLLA</t>
  </si>
  <si>
    <t>DENIZE MARIA SILVA E SILVA</t>
  </si>
  <si>
    <t>THAYNA LUANA BORGES</t>
  </si>
  <si>
    <t>ENAYTON LUCAS PERASSOLI SILVEIRA</t>
  </si>
  <si>
    <t>MARIANY FONSECA GARCIA</t>
  </si>
  <si>
    <t>88887.976811/2024-00</t>
  </si>
  <si>
    <t>88887.976809/2024-00</t>
  </si>
  <si>
    <t>88887.976816/2024-00</t>
  </si>
  <si>
    <t>88887.976814/2024-00</t>
  </si>
  <si>
    <t>88887.976892/2024-00</t>
  </si>
  <si>
    <t>88887.976910/2024-00</t>
  </si>
  <si>
    <t>88887.976879/2024-00</t>
  </si>
  <si>
    <t>88887.976823/2024-00</t>
  </si>
  <si>
    <t>88887.977054/2024-00</t>
  </si>
  <si>
    <t>88887.977265/2024-00</t>
  </si>
  <si>
    <t>88887.976486/2024-00</t>
  </si>
  <si>
    <t>88887.978263/2024-00</t>
  </si>
  <si>
    <t>88887.978259/2024-00</t>
  </si>
  <si>
    <t>88887.978300/2024-00</t>
  </si>
  <si>
    <t>CANCELADA</t>
  </si>
  <si>
    <t>EVANDRO YUDI ALVES RIBEIRO</t>
  </si>
  <si>
    <t>VINICIUS FARIAS MARTINS</t>
  </si>
  <si>
    <t>NATHALIA BULHOES JAVAROTTI</t>
  </si>
  <si>
    <t>ANA BEATRIZ LALUCE VAZ</t>
  </si>
  <si>
    <t>MARINA FAGUNDES E SOUZA</t>
  </si>
  <si>
    <t>CAROLINA MARTINS NOGUEIRA</t>
  </si>
  <si>
    <t>PAULA ANDREATTI DE JESUS</t>
  </si>
  <si>
    <t>MARIA EDUARDA TENCATI DA COSTA</t>
  </si>
  <si>
    <t>ARLEI OLAVO EVARISTO</t>
  </si>
  <si>
    <t>MELINA RENATA BLASCKE BARBIERI</t>
  </si>
  <si>
    <t>KELLY VALE PINHEIRO</t>
  </si>
  <si>
    <t>FRANCISCO GUITLER</t>
  </si>
  <si>
    <t>NAIARA TAIS LEONARDI</t>
  </si>
  <si>
    <t>88887.984016/2024-00</t>
  </si>
  <si>
    <t>88887.984014/2024-00</t>
  </si>
  <si>
    <t>88887.982097/2024-00</t>
  </si>
  <si>
    <t>88887.984150/2024-00</t>
  </si>
  <si>
    <t>88887.983461/2024-00</t>
  </si>
  <si>
    <t>88887.983846/2024-00</t>
  </si>
  <si>
    <t>88887.984127/2024-00</t>
  </si>
  <si>
    <t>88887.984138/2024-00</t>
  </si>
  <si>
    <t>88887.984141/2024-00</t>
  </si>
  <si>
    <t>88887.980137/2024-00</t>
  </si>
  <si>
    <t>88887.980142/2024-00</t>
  </si>
  <si>
    <t>88887.980161/2024-00</t>
  </si>
  <si>
    <t>88887.984113/2024-00</t>
  </si>
  <si>
    <t>88887.983551/2024-00</t>
  </si>
  <si>
    <t>88887.984316/2024-00</t>
  </si>
  <si>
    <t>LUIZ RICARDO GARCEZ</t>
  </si>
  <si>
    <t>LUENY HELENA LOPES</t>
  </si>
  <si>
    <t>MARIA APARECIDA PEREIRA BRITO</t>
  </si>
  <si>
    <t>TULIO CESAR DA SILVA</t>
  </si>
  <si>
    <t>LUCAS GOULART DA SILVA</t>
  </si>
  <si>
    <t>DAIANE CRISTINA GARCIA</t>
  </si>
  <si>
    <t>SOFIA LOPES BASILIO DA SILVA MATOS</t>
  </si>
  <si>
    <t>CHARLES GARCIA CUNHA</t>
  </si>
  <si>
    <t>KEYLA MORALES DE LIMA GARCIA</t>
  </si>
  <si>
    <t>WILLIAM AUGUSTO VICENTE</t>
  </si>
  <si>
    <t>88887.984594/2024-00</t>
  </si>
  <si>
    <t>88887.984650/2024-00</t>
  </si>
  <si>
    <t>88887.984591/2024-00</t>
  </si>
  <si>
    <t>88887.984584/2024-00</t>
  </si>
  <si>
    <t>88887.984564/2024-00</t>
  </si>
  <si>
    <t>88887.985403/2024-00</t>
  </si>
  <si>
    <t>88887.984398/2024-00</t>
  </si>
  <si>
    <t>88887.984907/2024-00</t>
  </si>
  <si>
    <t>88887.985273/2024-00</t>
  </si>
  <si>
    <t>88887.985275/2024-00</t>
  </si>
  <si>
    <t>GABRIEL GURAE GUEDES PAES</t>
  </si>
  <si>
    <t>LEONARDO GUSTAVO RONCHIN ALVES</t>
  </si>
  <si>
    <t>EWERTON BARBOSA LIMA</t>
  </si>
  <si>
    <t>LUCIANA SILVINO VIRGOLINO</t>
  </si>
  <si>
    <t>RAFAELA DE CARVALHO SAAR</t>
  </si>
  <si>
    <t>EDUARDO JOSE REZENDE PEREIRA</t>
  </si>
  <si>
    <t>DAYARA DE NAZARE ROSA DE CARVALHO</t>
  </si>
  <si>
    <t>DAVI VIEIRA RAMOS DE OLIVEIRA</t>
  </si>
  <si>
    <t>BIANCA FRANCESCHINI SIQUEIRA</t>
  </si>
  <si>
    <t>MARIANA BERNARDES RIBEIRO</t>
  </si>
  <si>
    <t>ADELINO ELIZE LOPES</t>
  </si>
  <si>
    <t>CAMILA DE PIERI BENEDITO</t>
  </si>
  <si>
    <t>CESSIMAR DE CAMPOS FORMAGIO</t>
  </si>
  <si>
    <t>THEREZA MAKIBARA RIBEIRO</t>
  </si>
  <si>
    <t>TIARLES MIRLEI PIAIA</t>
  </si>
  <si>
    <t>CHRISTIANE HONORATO TAVERNA</t>
  </si>
  <si>
    <t>FRANCIELTON SANTOS GALVAO</t>
  </si>
  <si>
    <t>MURILO HENRIQUE MOREIRA FACURE</t>
  </si>
  <si>
    <t>ANA LUCY RODRIGUES FERREIRA FAISTING</t>
  </si>
  <si>
    <t>JOICE LUIZA BRUNO ARNONI</t>
  </si>
  <si>
    <t>MARCELE STEPHANIE DE SOUZA BUTO</t>
  </si>
  <si>
    <t>VERENA DE VASSIMON BARROSO CARMELO</t>
  </si>
  <si>
    <t>LEDA LEONOR MENDONCA CARVALHO</t>
  </si>
  <si>
    <t>88882.426648/2019-01</t>
  </si>
  <si>
    <t>88887.706050/2022-00</t>
  </si>
  <si>
    <t>88887.600238/2021-00</t>
  </si>
  <si>
    <t>88887.821839/2023-00</t>
  </si>
  <si>
    <t>88887.599919/2021-00</t>
  </si>
  <si>
    <t>88887.482770/2020-00</t>
  </si>
  <si>
    <t>88887.669779/2022-00</t>
  </si>
  <si>
    <t>88882.427027/2019-01</t>
  </si>
  <si>
    <t>88887.804307/2023-00</t>
  </si>
  <si>
    <t>88887.826111/2023-00</t>
  </si>
  <si>
    <t>88887.498167/2020-00</t>
  </si>
  <si>
    <t>88887.821260/2023-00</t>
  </si>
  <si>
    <t>88882.330910/2019-01</t>
  </si>
  <si>
    <t>88882.330902/2019-01</t>
  </si>
  <si>
    <t>88882.332693/2019-01</t>
  </si>
  <si>
    <t>88882.332680/2019-01</t>
  </si>
  <si>
    <t>88882.332669/2019-01</t>
  </si>
  <si>
    <t>88882.332678/2019-01</t>
  </si>
  <si>
    <t>88882.332675/2019-01</t>
  </si>
  <si>
    <t>88887.659681/2021-00</t>
  </si>
  <si>
    <t>88887.373247/2019-00</t>
  </si>
  <si>
    <t>88882.332786/2019-01</t>
  </si>
  <si>
    <t>88882.332834/2019-01</t>
  </si>
  <si>
    <t>88882.332830/2019-01</t>
  </si>
  <si>
    <t>88882.332840/2019-01</t>
  </si>
  <si>
    <t>88882.332833/2019-01</t>
  </si>
  <si>
    <t>88887.479127/2020-00</t>
  </si>
  <si>
    <t>88882.332842/2019-01</t>
  </si>
  <si>
    <t>88887.508928/2020-00</t>
  </si>
  <si>
    <t>88887.507799/2020-00</t>
  </si>
  <si>
    <t>88887.931605/2024-00</t>
  </si>
  <si>
    <t>RENI APARECIDO NORBERTO PINTO</t>
  </si>
  <si>
    <t>GABRIELLA BARREIROS DA SILVA</t>
  </si>
  <si>
    <t>OLAVO CAMARGO DE SA</t>
  </si>
  <si>
    <t>THIAGO TEIJI SATO VELASCO RODRIGUES</t>
  </si>
  <si>
    <t>PRISCILA MIRAPALHETE RODEGHERI</t>
  </si>
  <si>
    <t>BRUNA VIEIRA DE OLIVEIRA</t>
  </si>
  <si>
    <t>RODRIGO SOUZA ALVES</t>
  </si>
  <si>
    <t>EDSON LINHARES DA SILVA</t>
  </si>
  <si>
    <t>GUADALUPE DO NASCIMENTO FERREIRA</t>
  </si>
  <si>
    <t>GABRIELA ROVAI</t>
  </si>
  <si>
    <t>88887.987894/2024-00</t>
  </si>
  <si>
    <t>88887.987895/2024-00</t>
  </si>
  <si>
    <t>88887.987983/2024-00</t>
  </si>
  <si>
    <t>88887.985866/2024-00</t>
  </si>
  <si>
    <t>88887.985865/2024-00</t>
  </si>
  <si>
    <t>88887.987887/2024-00</t>
  </si>
  <si>
    <t>88887.988082/2024-00</t>
  </si>
  <si>
    <t>88887.988081/2024-00</t>
  </si>
  <si>
    <t>88887.986618/2024-00</t>
  </si>
  <si>
    <t>88887.987940/2024-00</t>
  </si>
  <si>
    <t>88887.985913/2024-00</t>
  </si>
  <si>
    <t>88887.987577/2024-00</t>
  </si>
  <si>
    <t>88887.988871/2024-00</t>
  </si>
  <si>
    <t>THALES BATISTA DE SOUZA</t>
  </si>
  <si>
    <t>TIAGO CARLOS BATISTA</t>
  </si>
  <si>
    <t>ALESSANDRA AMES</t>
  </si>
  <si>
    <t>NATAN MOREIRA REGIS</t>
  </si>
  <si>
    <t>RITA DE CASSIA BARBOSA</t>
  </si>
  <si>
    <t>WASHINGTON PANTOJA DA SILVA</t>
  </si>
  <si>
    <t>LEONARDO CARDOSO BELINTANI</t>
  </si>
  <si>
    <t>TIAGO ZUCCOLOTTO RODRIGUES</t>
  </si>
  <si>
    <t>JOSE GABRIEL MARIALVA FINAZZI</t>
  </si>
  <si>
    <t>GABRIEL BRANCO DE ALMEIDA SANTOS</t>
  </si>
  <si>
    <t>MONISA MACIEL PASQUALINI DA SILVA</t>
  </si>
  <si>
    <t>RAISA CAROLINA CARVALHO DO AMARAL</t>
  </si>
  <si>
    <t>STEFANY VITORES DE OLIVEIRA</t>
  </si>
  <si>
    <t>DANIELA BAPTISTA</t>
  </si>
  <si>
    <t>ISABELA VITOR DA SILVA</t>
  </si>
  <si>
    <t>SANDY DOS REIS HERMANN</t>
  </si>
  <si>
    <t>VINICIUS GALINDO</t>
  </si>
  <si>
    <t>BRENDA GILLIAN PEREIRA</t>
  </si>
  <si>
    <t>TAINARA GABRIELA COSTA</t>
  </si>
  <si>
    <t>GUSTAVO DE ALBUQUERQUE SOARES</t>
  </si>
  <si>
    <t>MATHEUS FURLAN</t>
  </si>
  <si>
    <t>REAN TONIAZZO</t>
  </si>
  <si>
    <t>GABRIEL MARCONDES DE OLIVEIRA GONZAGA</t>
  </si>
  <si>
    <t>LEONARDO JESUS DE CAMPOS</t>
  </si>
  <si>
    <t>LORRANY VIEIRA GOMES</t>
  </si>
  <si>
    <t>MARINA EICHEMBERGER MARTINEZ MERGULHAO</t>
  </si>
  <si>
    <t>TAINA LUCRECIO</t>
  </si>
  <si>
    <t>JOAO VITOR FRANCA DA ROSA FERREIRA CINTRA</t>
  </si>
  <si>
    <t>LARA DO NASCIMENTO OLIMPIO</t>
  </si>
  <si>
    <t>NATHALIA GONGORA DUQUE</t>
  </si>
  <si>
    <t>MICHELE CRISTINA COLOMBO</t>
  </si>
  <si>
    <t>TALITA DONEGA DOS ANJOS</t>
  </si>
  <si>
    <t>88887.993121/2024-00</t>
  </si>
  <si>
    <t>88887.992727/2024-00</t>
  </si>
  <si>
    <t>88887.992729/2024-00</t>
  </si>
  <si>
    <t>88887.990670/2024-00</t>
  </si>
  <si>
    <t>88887.992964/2024-00</t>
  </si>
  <si>
    <t>88887.992663/2024-00</t>
  </si>
  <si>
    <t>88887.992883/2024-00</t>
  </si>
  <si>
    <t>88887.992887/2024-00</t>
  </si>
  <si>
    <t>88887.992891/2024-00</t>
  </si>
  <si>
    <t>88887.992983/2024-00</t>
  </si>
  <si>
    <t>88887.991723/2024-00</t>
  </si>
  <si>
    <t>88887.992713/2024-00</t>
  </si>
  <si>
    <t>88887.991643/2024-00</t>
  </si>
  <si>
    <t>88887.990100/2024-00</t>
  </si>
  <si>
    <t>88887.990099/2024-00</t>
  </si>
  <si>
    <t>88887.990104/2024-00</t>
  </si>
  <si>
    <t>88887.992105/2024-00</t>
  </si>
  <si>
    <t>88887.992120/2024-00</t>
  </si>
  <si>
    <t>88887.992166/2024-00</t>
  </si>
  <si>
    <t>88887.992463/2024-00</t>
  </si>
  <si>
    <t>88887.992492/2024-00</t>
  </si>
  <si>
    <t>88887.992950/2024-00</t>
  </si>
  <si>
    <t>88887.992495/2024-00</t>
  </si>
  <si>
    <t>88887.992088/2024-00</t>
  </si>
  <si>
    <t>88887.992107/2024-00</t>
  </si>
  <si>
    <t>88887.992100/2024-00</t>
  </si>
  <si>
    <t>88887.992103/2024-00</t>
  </si>
  <si>
    <t>88887.991804/2024-00</t>
  </si>
  <si>
    <t>88887.992023/2024-00</t>
  </si>
  <si>
    <t>88887.991800/2024-00</t>
  </si>
  <si>
    <t>88887.991795/2024-00</t>
  </si>
  <si>
    <t>88887.991793/2024-00</t>
  </si>
  <si>
    <t>88887.990357/2024-00</t>
  </si>
  <si>
    <t>88887.993117/2024-00</t>
  </si>
  <si>
    <t>88887.991529/2024-00</t>
  </si>
  <si>
    <t>88887.991524/2024-00</t>
  </si>
  <si>
    <t>88887.991516/2024-00</t>
  </si>
  <si>
    <t>88887.992419/2024-00</t>
  </si>
  <si>
    <t>88887.992415/2024-00</t>
  </si>
  <si>
    <t>EXPIRADA</t>
  </si>
  <si>
    <t>88887.992675/2024-00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</si>
</sst>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6]mmm\-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0" fontId="0" fillId="0" borderId="10" xfId="0" applyBorder="1"/>
    <xf numFmtId="0" fontId="1" fillId="0" borderId="3" xfId="0" applyFont="1" applyBorder="1" applyAlignment="1">
      <alignment horizontal="center"/>
    </xf>
    <xf numFmtId="0" fontId="0" fillId="0" borderId="7" xfId="0" applyBorder="1"/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8" xfId="0" quotePrefix="1" applyBorder="1" applyAlignment="1">
      <alignment horizontal="center"/>
    </xf>
    <xf numFmtId="17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shrinkToFit="1"/>
    </xf>
    <xf numFmtId="0" fontId="1" fillId="0" borderId="0" xfId="0" applyFont="1"/>
    <xf numFmtId="0" fontId="1" fillId="0" borderId="4" xfId="0" applyFont="1" applyBorder="1" applyAlignment="1">
      <alignment horizontal="center"/>
    </xf>
    <xf numFmtId="164" fontId="0" fillId="0" borderId="5" xfId="0" applyNumberFormat="1" applyBorder="1"/>
    <xf numFmtId="164" fontId="0" fillId="0" borderId="6" xfId="0" applyNumberFormat="1" applyBorder="1"/>
    <xf numFmtId="164" fontId="0" fillId="0" borderId="9" xfId="0" applyNumberFormat="1" applyBorder="1"/>
    <xf numFmtId="0" fontId="4" fillId="0" borderId="0" xfId="0" applyFont="1"/>
    <xf numFmtId="0" fontId="3" fillId="0" borderId="0" xfId="0" applyFont="1" applyAlignment="1">
      <alignment horizontal="center"/>
    </xf>
    <xf numFmtId="17" fontId="4" fillId="0" borderId="0" xfId="0" applyNumberFormat="1" applyFont="1"/>
    <xf numFmtId="14" fontId="0" fillId="0" borderId="0" xfId="0" applyNumberFormat="1"/>
    <xf numFmtId="164" fontId="0" fillId="0" borderId="8" xfId="0" applyNumberFormat="1" applyBorder="1"/>
    <xf numFmtId="0" fontId="0" fillId="0" borderId="0" xfId="0" quotePrefix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5" borderId="6" xfId="0" applyFill="1" applyBorder="1" applyAlignment="1">
      <alignment horizontal="right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</cellXfs>
  <cellStyles count="1">
    <cellStyle name="Normal" xfId="0" builtinId="0"/>
  </cellStyles>
  <dxfs count="6">
    <dxf>
      <font>
        <b/>
        <i val="0"/>
        <color rgb="FFC0000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FFFF99"/>
        </patternFill>
      </fill>
    </dxf>
    <dxf>
      <font>
        <b/>
        <i val="0"/>
        <color rgb="FFC0000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 i="0" baseline="0"/>
              <a:t>Cotas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634-4FC4-BD3F-9918C18460B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634-4FC4-BD3F-9918C18460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Indicadores!$E$2:$E$3</c:f>
              <c:strCache>
                <c:ptCount val="2"/>
                <c:pt idx="0">
                  <c:v>Curso</c:v>
                </c:pt>
                <c:pt idx="1">
                  <c:v>Empréstimo</c:v>
                </c:pt>
              </c:strCache>
            </c:strRef>
          </c:cat>
          <c:val>
            <c:numRef>
              <c:f>Indicadores!$F$2:$F$3</c:f>
              <c:numCache>
                <c:formatCode>General</c:formatCode>
                <c:ptCount val="2"/>
                <c:pt idx="0">
                  <c:v>976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6-422E-8535-67182DF5EB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 i="0" baseline="0"/>
              <a:t>Utilização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113-49CA-9124-70811860AB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113-49CA-9124-70811860AB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Indicadores!$E$7:$E$8</c:f>
              <c:strCache>
                <c:ptCount val="2"/>
                <c:pt idx="0">
                  <c:v>Cotas utilizadas</c:v>
                </c:pt>
                <c:pt idx="1">
                  <c:v>Cotas ociosas</c:v>
                </c:pt>
              </c:strCache>
            </c:strRef>
          </c:cat>
          <c:val>
            <c:numRef>
              <c:f>Indicadores!$F$7:$F$8</c:f>
              <c:numCache>
                <c:formatCode>General</c:formatCode>
                <c:ptCount val="2"/>
                <c:pt idx="0">
                  <c:v>975</c:v>
                </c:pt>
                <c:pt idx="1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AB-4E00-8192-609506643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 i="0" baseline="0"/>
              <a:t>Recolhimento cotas empréstimo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6C44-4F21-A838-D3B076A2EC90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6C44-4F21-A838-D3B076A2EC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9BA-4DD3-8184-1605B33671CF}"/>
              </c:ext>
            </c:extLst>
          </c:dPt>
          <c:dPt>
            <c:idx val="3"/>
            <c:bubble3D val="0"/>
            <c:spPr>
              <a:solidFill>
                <a:schemeClr val="tx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D-6C44-4F21-A838-D3B076A2EC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Indicadores!$B$12:$B$15</c:f>
              <c:strCache>
                <c:ptCount val="4"/>
                <c:pt idx="0">
                  <c:v>Ano 2020</c:v>
                </c:pt>
                <c:pt idx="1">
                  <c:v>Ano 2021</c:v>
                </c:pt>
                <c:pt idx="2">
                  <c:v>Ano 2022</c:v>
                </c:pt>
                <c:pt idx="3">
                  <c:v>Ano 2023</c:v>
                </c:pt>
              </c:strCache>
            </c:strRef>
          </c:cat>
          <c:val>
            <c:numRef>
              <c:f>Indicadores!$C$12:$C$15</c:f>
              <c:numCache>
                <c:formatCode>General</c:formatCode>
                <c:ptCount val="4"/>
                <c:pt idx="0">
                  <c:v>167</c:v>
                </c:pt>
                <c:pt idx="1">
                  <c:v>147</c:v>
                </c:pt>
                <c:pt idx="2">
                  <c:v>15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4-4F21-A838-D3B076A2EC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142613013441676"/>
          <c:y val="0.2421052055993001"/>
          <c:w val="0.19190727785623013"/>
          <c:h val="0.474539224263633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 i="0" baseline="0"/>
              <a:t>Distribuição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15F6-482F-BBB7-1267C1D46B4D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5F6-482F-BBB7-1267C1D46B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Indicadores!$B$18:$B$19</c:f>
              <c:strCache>
                <c:ptCount val="2"/>
                <c:pt idx="0">
                  <c:v>Mestrado</c:v>
                </c:pt>
                <c:pt idx="1">
                  <c:v>Doutorado</c:v>
                </c:pt>
              </c:strCache>
            </c:strRef>
          </c:cat>
          <c:val>
            <c:numRef>
              <c:f>Indicadores!$C$18:$C$19</c:f>
              <c:numCache>
                <c:formatCode>General</c:formatCode>
                <c:ptCount val="2"/>
                <c:pt idx="0">
                  <c:v>447</c:v>
                </c:pt>
                <c:pt idx="1">
                  <c:v>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6-482F-BBB7-1267C1D46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 i="0" baseline="0"/>
              <a:t>Cotas Empréstimo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D8C-4D59-8260-A5AFEEEF9FD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D8C-4D59-8260-A5AFEEEF9FD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Indicadores!$E$11:$E$12</c:f>
              <c:strCache>
                <c:ptCount val="2"/>
                <c:pt idx="0">
                  <c:v>Mestrado</c:v>
                </c:pt>
                <c:pt idx="1">
                  <c:v>Doutorado</c:v>
                </c:pt>
              </c:strCache>
            </c:strRef>
          </c:cat>
          <c:val>
            <c:numRef>
              <c:f>Indicadores!$F$11:$F$12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7-4A8B-AB98-81D6DE132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0</xdr:row>
      <xdr:rowOff>76200</xdr:rowOff>
    </xdr:from>
    <xdr:to>
      <xdr:col>10</xdr:col>
      <xdr:colOff>495300</xdr:colOff>
      <xdr:row>11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104775</xdr:colOff>
      <xdr:row>11</xdr:row>
      <xdr:rowOff>123826</xdr:rowOff>
    </xdr:from>
    <xdr:to>
      <xdr:col>10</xdr:col>
      <xdr:colOff>495300</xdr:colOff>
      <xdr:row>22</xdr:row>
      <xdr:rowOff>123826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571499</xdr:colOff>
      <xdr:row>0</xdr:row>
      <xdr:rowOff>76199</xdr:rowOff>
    </xdr:from>
    <xdr:to>
      <xdr:col>16</xdr:col>
      <xdr:colOff>485775</xdr:colOff>
      <xdr:row>12</xdr:row>
      <xdr:rowOff>104774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28575</xdr:colOff>
      <xdr:row>12</xdr:row>
      <xdr:rowOff>152400</xdr:rowOff>
    </xdr:from>
    <xdr:to>
      <xdr:col>16</xdr:col>
      <xdr:colOff>476250</xdr:colOff>
      <xdr:row>22</xdr:row>
      <xdr:rowOff>114300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85725</xdr:colOff>
      <xdr:row>23</xdr:row>
      <xdr:rowOff>9526</xdr:rowOff>
    </xdr:from>
    <xdr:to>
      <xdr:col>10</xdr:col>
      <xdr:colOff>523875</xdr:colOff>
      <xdr:row>33</xdr:row>
      <xdr:rowOff>142876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24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140625" defaultRowHeight="15" x14ac:dyDescent="0.25"/>
  <cols>
    <col min="1" max="1" width="45.42578125" bestFit="1" customWidth="1"/>
    <col min="2" max="2" width="20.42578125" bestFit="1" customWidth="1"/>
    <col min="3" max="3" width="16.140625" bestFit="1" customWidth="1"/>
    <col min="4" max="4" width="14.7109375" customWidth="1"/>
    <col min="5" max="5" width="15.7109375" customWidth="1"/>
    <col min="6" max="7" width="10.7109375" style="10" bestFit="1" customWidth="1"/>
    <col min="8" max="8" width="13" style="10" bestFit="1" customWidth="1"/>
    <col min="9" max="9" width="13.7109375" bestFit="1" customWidth="1"/>
    <col min="10" max="10" width="13.140625" bestFit="1" customWidth="1"/>
    <col min="11" max="11" width="19.7109375" bestFit="1" customWidth="1"/>
    <col min="12" max="14" width="9.140625" style="10"/>
    <col min="16" max="16" width="9.42578125" style="27" customWidth="1"/>
    <col min="17" max="19" width="10.7109375" bestFit="1" customWidth="1"/>
  </cols>
  <sheetData>
    <row r="1" spans="1:19" s="1" customFormat="1" x14ac:dyDescent="0.25">
      <c r="A1" s="1" t="s">
        <v>0</v>
      </c>
      <c r="B1" s="1" t="s">
        <v>1289</v>
      </c>
      <c r="C1" s="1" t="s">
        <v>261</v>
      </c>
      <c r="D1" s="1" t="s">
        <v>1</v>
      </c>
      <c r="E1" s="1" t="s">
        <v>3</v>
      </c>
      <c r="F1" s="19" t="s">
        <v>2</v>
      </c>
      <c r="G1" s="19" t="s">
        <v>259</v>
      </c>
      <c r="H1" s="19" t="s">
        <v>706</v>
      </c>
      <c r="I1" s="1" t="s">
        <v>260</v>
      </c>
      <c r="J1" s="1" t="s">
        <v>262</v>
      </c>
      <c r="K1" s="20" t="s">
        <v>3350</v>
      </c>
      <c r="L1" s="19"/>
      <c r="M1" s="19"/>
      <c r="N1" s="19"/>
      <c r="P1" s="28"/>
    </row>
    <row r="2" spans="1:19" x14ac:dyDescent="0.25">
      <c r="A2" t="s">
        <v>6014</v>
      </c>
      <c r="B2" t="s">
        <v>6064</v>
      </c>
      <c r="C2" t="s">
        <v>233</v>
      </c>
      <c r="D2" t="str">
        <f>VLOOKUP(C2,'Programas-Mestrado'!$C:$D,2,0)</f>
        <v>PIPGCF</v>
      </c>
      <c r="E2" t="s">
        <v>258</v>
      </c>
      <c r="F2" s="10">
        <v>45017</v>
      </c>
      <c r="G2" s="10">
        <v>45716</v>
      </c>
      <c r="H2" s="10">
        <f>EDATE(G2,1)</f>
        <v>45744</v>
      </c>
      <c r="I2" s="10" t="s">
        <v>4843</v>
      </c>
      <c r="J2" s="10" t="s">
        <v>988</v>
      </c>
      <c r="K2" t="s">
        <v>3351</v>
      </c>
      <c r="P2" s="29">
        <f t="shared" ref="P2:P65" si="0">EDATE(G2,0)</f>
        <v>45716</v>
      </c>
      <c r="Q2" s="30"/>
      <c r="R2" s="30"/>
      <c r="S2" s="30"/>
    </row>
    <row r="3" spans="1:19" x14ac:dyDescent="0.25">
      <c r="A3" t="s">
        <v>5374</v>
      </c>
      <c r="B3" t="s">
        <v>5536</v>
      </c>
      <c r="C3" t="s">
        <v>233</v>
      </c>
      <c r="D3" t="str">
        <f>VLOOKUP(C3,'Programas-Mestrado'!$C:$D,2,0)</f>
        <v>PIPGCF</v>
      </c>
      <c r="E3" t="s">
        <v>258</v>
      </c>
      <c r="F3" s="10">
        <v>44986</v>
      </c>
      <c r="G3" s="10">
        <v>45716</v>
      </c>
      <c r="H3" s="10">
        <f>EDATE(G3,1)</f>
        <v>45744</v>
      </c>
      <c r="I3" s="10" t="s">
        <v>987</v>
      </c>
      <c r="J3" s="10" t="s">
        <v>988</v>
      </c>
      <c r="K3" t="s">
        <v>4032</v>
      </c>
      <c r="P3" s="29">
        <f t="shared" si="0"/>
        <v>45716</v>
      </c>
      <c r="Q3" s="30"/>
      <c r="R3" s="30"/>
      <c r="S3" s="30"/>
    </row>
    <row r="4" spans="1:19" x14ac:dyDescent="0.25">
      <c r="A4" t="s">
        <v>6739</v>
      </c>
      <c r="B4" t="s">
        <v>6881</v>
      </c>
      <c r="C4" t="s">
        <v>233</v>
      </c>
      <c r="D4" t="str">
        <f>VLOOKUP(C4,'Programas-Mestrado'!$C:$D,2,0)</f>
        <v>PIPGCF</v>
      </c>
      <c r="E4" t="s">
        <v>258</v>
      </c>
      <c r="F4" s="10">
        <v>45352</v>
      </c>
      <c r="G4" s="10">
        <v>45716</v>
      </c>
      <c r="H4" s="10">
        <f>EDATE(G4,1)</f>
        <v>45744</v>
      </c>
      <c r="I4" t="s">
        <v>987</v>
      </c>
      <c r="J4" s="10" t="s">
        <v>988</v>
      </c>
      <c r="K4" t="s">
        <v>4032</v>
      </c>
      <c r="P4" s="29">
        <f t="shared" si="0"/>
        <v>45716</v>
      </c>
      <c r="Q4" s="30"/>
      <c r="R4" s="30"/>
      <c r="S4" s="30"/>
    </row>
    <row r="5" spans="1:19" x14ac:dyDescent="0.25">
      <c r="A5" t="s">
        <v>6210</v>
      </c>
      <c r="B5" t="s">
        <v>6215</v>
      </c>
      <c r="C5" t="s">
        <v>233</v>
      </c>
      <c r="D5" t="str">
        <f>VLOOKUP(C5,'Programas-Mestrado'!$C:$D,2,0)</f>
        <v>PIPGCF</v>
      </c>
      <c r="E5" t="s">
        <v>258</v>
      </c>
      <c r="F5" s="10">
        <v>45047</v>
      </c>
      <c r="G5" s="10">
        <v>45716</v>
      </c>
      <c r="H5" s="10">
        <f>EDATE(G5,1)</f>
        <v>45744</v>
      </c>
      <c r="I5" s="10" t="s">
        <v>987</v>
      </c>
      <c r="J5" s="10" t="s">
        <v>988</v>
      </c>
      <c r="K5" t="s">
        <v>4032</v>
      </c>
      <c r="P5" s="29">
        <f t="shared" si="0"/>
        <v>45716</v>
      </c>
      <c r="Q5" s="30"/>
      <c r="R5" s="30"/>
      <c r="S5" s="30"/>
    </row>
    <row r="6" spans="1:19" x14ac:dyDescent="0.25">
      <c r="A6" t="s">
        <v>6475</v>
      </c>
      <c r="B6" t="s">
        <v>6492</v>
      </c>
      <c r="C6" t="s">
        <v>233</v>
      </c>
      <c r="D6" t="str">
        <f>VLOOKUP(C6,'Programas-Mestrado'!$C:$D,2,0)</f>
        <v>PIPGCF</v>
      </c>
      <c r="E6" t="s">
        <v>258</v>
      </c>
      <c r="F6" s="10">
        <v>45200</v>
      </c>
      <c r="G6" s="10">
        <v>45716</v>
      </c>
      <c r="H6" s="10">
        <f>EDATE(G6,1)</f>
        <v>45744</v>
      </c>
      <c r="I6" t="s">
        <v>987</v>
      </c>
      <c r="J6" s="10" t="s">
        <v>988</v>
      </c>
      <c r="K6" t="s">
        <v>4032</v>
      </c>
      <c r="P6" s="29">
        <f t="shared" si="0"/>
        <v>45716</v>
      </c>
      <c r="Q6" s="30"/>
      <c r="R6" s="30"/>
      <c r="S6" s="30"/>
    </row>
    <row r="7" spans="1:19" x14ac:dyDescent="0.25">
      <c r="A7" t="s">
        <v>6053</v>
      </c>
      <c r="B7" t="s">
        <v>6111</v>
      </c>
      <c r="C7" t="s">
        <v>233</v>
      </c>
      <c r="D7" t="str">
        <f>VLOOKUP(C7,'Programas-Mestrado'!$C:$D,2,0)</f>
        <v>PIPGCF</v>
      </c>
      <c r="E7" t="s">
        <v>258</v>
      </c>
      <c r="F7" s="10">
        <v>45017</v>
      </c>
      <c r="G7" s="10">
        <v>45747</v>
      </c>
      <c r="H7" s="10">
        <f>EDATE(G7,1)</f>
        <v>45777</v>
      </c>
      <c r="I7" s="10" t="s">
        <v>987</v>
      </c>
      <c r="J7" s="10" t="s">
        <v>988</v>
      </c>
      <c r="K7" t="s">
        <v>4032</v>
      </c>
      <c r="P7" s="29">
        <f t="shared" si="0"/>
        <v>45747</v>
      </c>
      <c r="Q7" s="30"/>
      <c r="R7" s="30"/>
      <c r="S7" s="30"/>
    </row>
    <row r="8" spans="1:19" x14ac:dyDescent="0.25">
      <c r="A8" t="s">
        <v>5375</v>
      </c>
      <c r="B8" t="s">
        <v>5537</v>
      </c>
      <c r="C8" t="s">
        <v>233</v>
      </c>
      <c r="D8" t="str">
        <f>VLOOKUP(C8,'Programas-Mestrado'!$C:$D,2,0)</f>
        <v>PIPGCF</v>
      </c>
      <c r="E8" t="s">
        <v>258</v>
      </c>
      <c r="F8" s="10">
        <v>44986</v>
      </c>
      <c r="G8" s="10">
        <v>45716</v>
      </c>
      <c r="H8" s="10">
        <f>EDATE(G8,1)</f>
        <v>45744</v>
      </c>
      <c r="I8" s="10" t="s">
        <v>987</v>
      </c>
      <c r="J8" s="10" t="s">
        <v>988</v>
      </c>
      <c r="K8" t="s">
        <v>4032</v>
      </c>
      <c r="P8" s="29">
        <f t="shared" si="0"/>
        <v>45716</v>
      </c>
      <c r="Q8" s="30"/>
      <c r="R8" s="30"/>
      <c r="S8" s="30"/>
    </row>
    <row r="9" spans="1:19" x14ac:dyDescent="0.25">
      <c r="A9" t="s">
        <v>5376</v>
      </c>
      <c r="B9" t="s">
        <v>5538</v>
      </c>
      <c r="C9" t="s">
        <v>233</v>
      </c>
      <c r="D9" t="str">
        <f>VLOOKUP(C9,'Programas-Mestrado'!$C:$D,2,0)</f>
        <v>PIPGCF</v>
      </c>
      <c r="E9" t="s">
        <v>258</v>
      </c>
      <c r="F9" s="10">
        <v>44986</v>
      </c>
      <c r="G9" s="10">
        <v>45716</v>
      </c>
      <c r="H9" s="10">
        <f>EDATE(G9,1)</f>
        <v>45744</v>
      </c>
      <c r="I9" s="10" t="s">
        <v>987</v>
      </c>
      <c r="J9" s="10" t="s">
        <v>988</v>
      </c>
      <c r="K9" t="s">
        <v>4032</v>
      </c>
      <c r="P9" s="29">
        <f t="shared" si="0"/>
        <v>45716</v>
      </c>
      <c r="Q9" s="30"/>
      <c r="R9" s="30"/>
      <c r="S9" s="30"/>
    </row>
    <row r="10" spans="1:19" x14ac:dyDescent="0.25">
      <c r="A10" t="s">
        <v>6476</v>
      </c>
      <c r="B10" t="s">
        <v>6493</v>
      </c>
      <c r="C10" t="s">
        <v>233</v>
      </c>
      <c r="D10" t="str">
        <f>VLOOKUP(C10,'Programas-Mestrado'!$C:$D,2,0)</f>
        <v>PIPGCF</v>
      </c>
      <c r="E10" t="s">
        <v>258</v>
      </c>
      <c r="F10" s="10">
        <v>45200</v>
      </c>
      <c r="G10" s="10">
        <v>45716</v>
      </c>
      <c r="H10" s="10">
        <f>EDATE(G10,1)</f>
        <v>45744</v>
      </c>
      <c r="I10" t="s">
        <v>987</v>
      </c>
      <c r="J10" s="10" t="s">
        <v>988</v>
      </c>
      <c r="K10" t="s">
        <v>4032</v>
      </c>
      <c r="P10" s="29">
        <f t="shared" si="0"/>
        <v>45716</v>
      </c>
      <c r="Q10" s="30"/>
      <c r="R10" s="30"/>
      <c r="S10" s="30"/>
    </row>
    <row r="11" spans="1:19" x14ac:dyDescent="0.25">
      <c r="A11" t="s">
        <v>6386</v>
      </c>
      <c r="B11" t="s">
        <v>6415</v>
      </c>
      <c r="C11" t="s">
        <v>233</v>
      </c>
      <c r="D11" t="str">
        <f>VLOOKUP(C11,'Programas-Mestrado'!$C:$D,2,0)</f>
        <v>PIPGCF</v>
      </c>
      <c r="E11" t="s">
        <v>258</v>
      </c>
      <c r="F11" s="10">
        <v>45170</v>
      </c>
      <c r="G11" s="10">
        <v>45716</v>
      </c>
      <c r="H11" s="10">
        <f>EDATE(G11,1)</f>
        <v>45744</v>
      </c>
      <c r="I11" s="10" t="s">
        <v>987</v>
      </c>
      <c r="J11" s="10" t="s">
        <v>988</v>
      </c>
      <c r="K11" t="s">
        <v>4032</v>
      </c>
      <c r="P11" s="29">
        <f t="shared" si="0"/>
        <v>45716</v>
      </c>
      <c r="Q11" s="30"/>
      <c r="R11" s="30"/>
      <c r="S11" s="30"/>
    </row>
    <row r="12" spans="1:19" x14ac:dyDescent="0.25">
      <c r="A12" t="s">
        <v>7268</v>
      </c>
      <c r="B12" t="s">
        <v>7278</v>
      </c>
      <c r="C12" t="s">
        <v>233</v>
      </c>
      <c r="D12" t="str">
        <f>VLOOKUP(C12,'Programas-Mestrado'!$C:$D,2,0)</f>
        <v>PIPGCF</v>
      </c>
      <c r="E12" t="s">
        <v>258</v>
      </c>
      <c r="F12" s="10">
        <v>45444</v>
      </c>
      <c r="G12" s="10">
        <v>46081</v>
      </c>
      <c r="H12" s="10">
        <f>EDATE(G12,1)</f>
        <v>46109</v>
      </c>
      <c r="I12" s="10" t="s">
        <v>987</v>
      </c>
      <c r="J12" s="10" t="s">
        <v>988</v>
      </c>
      <c r="K12" t="s">
        <v>4032</v>
      </c>
      <c r="P12" s="29">
        <f t="shared" si="0"/>
        <v>46081</v>
      </c>
      <c r="Q12" s="30"/>
      <c r="R12" s="30"/>
      <c r="S12" s="30"/>
    </row>
    <row r="13" spans="1:19" x14ac:dyDescent="0.25">
      <c r="A13" t="s">
        <v>5378</v>
      </c>
      <c r="B13" t="s">
        <v>5540</v>
      </c>
      <c r="C13" t="s">
        <v>233</v>
      </c>
      <c r="D13" t="str">
        <f>VLOOKUP(C13,'Programas-Mestrado'!$C:$D,2,0)</f>
        <v>PIPGCF</v>
      </c>
      <c r="E13" t="s">
        <v>258</v>
      </c>
      <c r="F13" s="10">
        <v>44986</v>
      </c>
      <c r="G13" s="10">
        <v>45716</v>
      </c>
      <c r="H13" s="10">
        <f>EDATE(G13,1)</f>
        <v>45744</v>
      </c>
      <c r="I13" s="10" t="s">
        <v>987</v>
      </c>
      <c r="J13" s="10" t="s">
        <v>988</v>
      </c>
      <c r="K13" t="s">
        <v>4032</v>
      </c>
      <c r="P13" s="29">
        <f t="shared" si="0"/>
        <v>45716</v>
      </c>
      <c r="Q13" s="30"/>
      <c r="R13" s="30"/>
      <c r="S13" s="30"/>
    </row>
    <row r="14" spans="1:19" x14ac:dyDescent="0.25">
      <c r="A14" t="s">
        <v>5372</v>
      </c>
      <c r="B14" t="s">
        <v>5533</v>
      </c>
      <c r="C14" t="s">
        <v>233</v>
      </c>
      <c r="D14" t="str">
        <f>VLOOKUP(C14,'Programas-Mestrado'!$C:$D,2,0)</f>
        <v>PIPGCF</v>
      </c>
      <c r="E14" t="s">
        <v>517</v>
      </c>
      <c r="F14" s="10">
        <v>44986</v>
      </c>
      <c r="G14" s="10">
        <v>45869</v>
      </c>
      <c r="H14" s="10">
        <f>EDATE(G14,1)</f>
        <v>45900</v>
      </c>
      <c r="I14" s="10" t="s">
        <v>987</v>
      </c>
      <c r="J14" s="10" t="s">
        <v>988</v>
      </c>
      <c r="K14" t="s">
        <v>4032</v>
      </c>
      <c r="P14" s="29">
        <f t="shared" si="0"/>
        <v>45869</v>
      </c>
      <c r="Q14" s="30"/>
      <c r="R14" s="30"/>
      <c r="S14" s="30"/>
    </row>
    <row r="15" spans="1:19" x14ac:dyDescent="0.25">
      <c r="A15" t="s">
        <v>5373</v>
      </c>
      <c r="B15" t="s">
        <v>5534</v>
      </c>
      <c r="C15" t="s">
        <v>233</v>
      </c>
      <c r="D15" t="str">
        <f>VLOOKUP(C15,'Programas-Mestrado'!$C:$D,2,0)</f>
        <v>PIPGCF</v>
      </c>
      <c r="E15" t="s">
        <v>517</v>
      </c>
      <c r="F15" s="10">
        <v>44986</v>
      </c>
      <c r="G15" s="10">
        <v>46418</v>
      </c>
      <c r="H15" s="10">
        <f>EDATE(G15,1)</f>
        <v>46446</v>
      </c>
      <c r="I15" t="s">
        <v>987</v>
      </c>
      <c r="J15" s="10" t="s">
        <v>988</v>
      </c>
      <c r="K15" t="s">
        <v>4032</v>
      </c>
      <c r="P15" s="29">
        <f t="shared" si="0"/>
        <v>46418</v>
      </c>
      <c r="Q15" s="30"/>
      <c r="R15" s="30"/>
      <c r="S15" s="30"/>
    </row>
    <row r="16" spans="1:19" x14ac:dyDescent="0.25">
      <c r="A16" t="s">
        <v>6737</v>
      </c>
      <c r="B16" t="s">
        <v>6879</v>
      </c>
      <c r="C16" t="s">
        <v>233</v>
      </c>
      <c r="D16" t="str">
        <f>VLOOKUP(C16,'Programas-Mestrado'!$C:$D,2,0)</f>
        <v>PIPGCF</v>
      </c>
      <c r="E16" t="s">
        <v>517</v>
      </c>
      <c r="F16" s="10">
        <v>45352</v>
      </c>
      <c r="G16" s="10">
        <v>46691</v>
      </c>
      <c r="H16" s="10">
        <f>EDATE(G16,1)</f>
        <v>46721</v>
      </c>
      <c r="I16" s="10" t="s">
        <v>987</v>
      </c>
      <c r="J16" s="10" t="s">
        <v>988</v>
      </c>
      <c r="K16" t="s">
        <v>4032</v>
      </c>
      <c r="P16" s="29">
        <f t="shared" si="0"/>
        <v>46691</v>
      </c>
      <c r="Q16" s="30"/>
      <c r="R16" s="30"/>
      <c r="S16" s="30"/>
    </row>
    <row r="17" spans="1:19" x14ac:dyDescent="0.25">
      <c r="A17" t="s">
        <v>3793</v>
      </c>
      <c r="B17" t="s">
        <v>4037</v>
      </c>
      <c r="C17" t="s">
        <v>233</v>
      </c>
      <c r="D17" t="str">
        <f>VLOOKUP(C17,'Programas-Mestrado'!$C:$D,2,0)</f>
        <v>PIPGCF</v>
      </c>
      <c r="E17" t="s">
        <v>517</v>
      </c>
      <c r="F17" s="10">
        <v>44409</v>
      </c>
      <c r="G17" s="10">
        <v>45716</v>
      </c>
      <c r="H17" s="10">
        <f>EDATE(G17,1)</f>
        <v>45744</v>
      </c>
      <c r="I17" s="10" t="s">
        <v>987</v>
      </c>
      <c r="J17" s="10" t="s">
        <v>988</v>
      </c>
      <c r="K17" t="s">
        <v>4032</v>
      </c>
      <c r="P17" s="29">
        <f t="shared" si="0"/>
        <v>45716</v>
      </c>
      <c r="Q17" s="30"/>
      <c r="R17" s="30"/>
      <c r="S17" s="30"/>
    </row>
    <row r="18" spans="1:19" x14ac:dyDescent="0.25">
      <c r="A18" t="s">
        <v>59</v>
      </c>
      <c r="B18" t="s">
        <v>4957</v>
      </c>
      <c r="C18" t="s">
        <v>233</v>
      </c>
      <c r="D18" t="str">
        <f>VLOOKUP(C18,'Programas-Mestrado'!$C:$D,2,0)</f>
        <v>PIPGCF</v>
      </c>
      <c r="E18" t="s">
        <v>517</v>
      </c>
      <c r="F18" s="10">
        <v>44774</v>
      </c>
      <c r="G18" s="10">
        <v>46081</v>
      </c>
      <c r="H18" s="10">
        <f>EDATE(G18,1)</f>
        <v>46109</v>
      </c>
      <c r="I18" s="10" t="s">
        <v>987</v>
      </c>
      <c r="J18" s="10" t="s">
        <v>988</v>
      </c>
      <c r="K18" t="s">
        <v>4032</v>
      </c>
      <c r="P18" s="29">
        <f t="shared" si="0"/>
        <v>46081</v>
      </c>
      <c r="Q18" s="30"/>
      <c r="R18" s="30"/>
      <c r="S18" s="30"/>
    </row>
    <row r="19" spans="1:19" x14ac:dyDescent="0.25">
      <c r="A19" t="s">
        <v>1245</v>
      </c>
      <c r="B19" t="s">
        <v>6414</v>
      </c>
      <c r="C19" t="s">
        <v>233</v>
      </c>
      <c r="D19" t="str">
        <f>VLOOKUP(C19,'Programas-Mestrado'!$C:$D,2,0)</f>
        <v>PIPGCF</v>
      </c>
      <c r="E19" t="s">
        <v>517</v>
      </c>
      <c r="F19" s="10">
        <v>45170</v>
      </c>
      <c r="G19" s="10">
        <v>46477</v>
      </c>
      <c r="H19" s="10">
        <f>EDATE(G19,1)</f>
        <v>46507</v>
      </c>
      <c r="I19" s="10" t="s">
        <v>987</v>
      </c>
      <c r="J19" s="10" t="s">
        <v>988</v>
      </c>
      <c r="K19" t="s">
        <v>4032</v>
      </c>
      <c r="P19" s="29">
        <f t="shared" si="0"/>
        <v>46477</v>
      </c>
      <c r="Q19" s="30"/>
      <c r="R19" s="30"/>
      <c r="S19" s="30"/>
    </row>
    <row r="20" spans="1:19" x14ac:dyDescent="0.25">
      <c r="A20" t="s">
        <v>5194</v>
      </c>
      <c r="B20" t="s">
        <v>5201</v>
      </c>
      <c r="C20" t="s">
        <v>233</v>
      </c>
      <c r="D20" t="str">
        <f>VLOOKUP(C20,'Programas-Mestrado'!$C:$D,2,0)</f>
        <v>PIPGCF</v>
      </c>
      <c r="E20" t="s">
        <v>517</v>
      </c>
      <c r="F20" s="10">
        <v>44896</v>
      </c>
      <c r="G20" s="10">
        <v>46356</v>
      </c>
      <c r="H20" s="10">
        <f>EDATE(G20,1)</f>
        <v>46386</v>
      </c>
      <c r="I20" t="s">
        <v>987</v>
      </c>
      <c r="J20" s="10" t="s">
        <v>988</v>
      </c>
      <c r="K20" t="s">
        <v>4032</v>
      </c>
      <c r="P20" s="29">
        <f t="shared" si="0"/>
        <v>46356</v>
      </c>
      <c r="Q20" s="30"/>
      <c r="R20" s="30"/>
      <c r="S20" s="30"/>
    </row>
    <row r="21" spans="1:19" x14ac:dyDescent="0.25">
      <c r="A21" t="s">
        <v>766</v>
      </c>
      <c r="B21" t="s">
        <v>4251</v>
      </c>
      <c r="C21" t="s">
        <v>233</v>
      </c>
      <c r="D21" t="str">
        <f>VLOOKUP(C21,'Programas-Mestrado'!$C:$D,2,0)</f>
        <v>PIPGCF</v>
      </c>
      <c r="E21" t="s">
        <v>517</v>
      </c>
      <c r="F21" s="10">
        <v>44531</v>
      </c>
      <c r="G21" s="10">
        <v>45900</v>
      </c>
      <c r="H21" s="10">
        <f>EDATE(G21,1)</f>
        <v>45930</v>
      </c>
      <c r="I21" s="10" t="s">
        <v>987</v>
      </c>
      <c r="J21" s="10" t="s">
        <v>988</v>
      </c>
      <c r="K21" t="s">
        <v>4032</v>
      </c>
      <c r="P21" s="29">
        <f t="shared" si="0"/>
        <v>45900</v>
      </c>
      <c r="Q21" s="30"/>
      <c r="R21" s="30"/>
      <c r="S21" s="30"/>
    </row>
    <row r="22" spans="1:19" x14ac:dyDescent="0.25">
      <c r="A22" t="s">
        <v>6738</v>
      </c>
      <c r="B22" t="s">
        <v>6880</v>
      </c>
      <c r="C22" t="s">
        <v>233</v>
      </c>
      <c r="D22" t="str">
        <f>VLOOKUP(C22,'Programas-Mestrado'!$C:$D,2,0)</f>
        <v>PIPGCF</v>
      </c>
      <c r="E22" t="s">
        <v>517</v>
      </c>
      <c r="F22" s="10">
        <v>45352</v>
      </c>
      <c r="G22" s="10">
        <v>46783</v>
      </c>
      <c r="H22" s="10">
        <f>EDATE(G22,1)</f>
        <v>46812</v>
      </c>
      <c r="I22" t="s">
        <v>987</v>
      </c>
      <c r="J22" s="10" t="s">
        <v>988</v>
      </c>
      <c r="K22" t="s">
        <v>4032</v>
      </c>
      <c r="P22" s="29">
        <f t="shared" si="0"/>
        <v>46783</v>
      </c>
      <c r="Q22" s="30"/>
      <c r="R22" s="30"/>
      <c r="S22" s="30"/>
    </row>
    <row r="23" spans="1:19" x14ac:dyDescent="0.25">
      <c r="A23" t="s">
        <v>1246</v>
      </c>
      <c r="B23" t="s">
        <v>5535</v>
      </c>
      <c r="C23" t="s">
        <v>233</v>
      </c>
      <c r="D23" t="str">
        <f>VLOOKUP(C23,'Programas-Mestrado'!$C:$D,2,0)</f>
        <v>PIPGCF</v>
      </c>
      <c r="E23" t="s">
        <v>517</v>
      </c>
      <c r="F23" s="10">
        <v>44986</v>
      </c>
      <c r="G23" s="10">
        <v>46446</v>
      </c>
      <c r="H23" s="10">
        <f>EDATE(G23,1)</f>
        <v>46474</v>
      </c>
      <c r="I23" s="10" t="s">
        <v>987</v>
      </c>
      <c r="J23" s="10" t="s">
        <v>988</v>
      </c>
      <c r="K23" t="s">
        <v>4032</v>
      </c>
      <c r="P23" s="29">
        <f t="shared" si="0"/>
        <v>46446</v>
      </c>
      <c r="Q23" s="30"/>
      <c r="R23" s="30"/>
      <c r="S23" s="30"/>
    </row>
    <row r="24" spans="1:19" x14ac:dyDescent="0.25">
      <c r="A24" t="s">
        <v>6614</v>
      </c>
      <c r="B24" t="s">
        <v>6608</v>
      </c>
      <c r="C24" t="s">
        <v>233</v>
      </c>
      <c r="D24" t="str">
        <f>VLOOKUP(C24,'Programas-Mestrado'!$C:$D,2,0)</f>
        <v>PIPGCF</v>
      </c>
      <c r="E24" t="s">
        <v>517</v>
      </c>
      <c r="F24" s="10">
        <v>45292</v>
      </c>
      <c r="G24" s="10">
        <v>46752</v>
      </c>
      <c r="H24" s="10">
        <f>EDATE(G24,1)</f>
        <v>46783</v>
      </c>
      <c r="I24" s="10" t="s">
        <v>987</v>
      </c>
      <c r="J24" s="10" t="s">
        <v>988</v>
      </c>
      <c r="K24" t="s">
        <v>4032</v>
      </c>
      <c r="P24" s="29">
        <f t="shared" si="0"/>
        <v>46752</v>
      </c>
      <c r="Q24" s="30"/>
      <c r="R24" s="30"/>
      <c r="S24" s="30"/>
    </row>
    <row r="25" spans="1:19" x14ac:dyDescent="0.25">
      <c r="A25" t="s">
        <v>6169</v>
      </c>
      <c r="B25" t="s">
        <v>6205</v>
      </c>
      <c r="C25" t="s">
        <v>233</v>
      </c>
      <c r="D25" t="str">
        <f>VLOOKUP(C25,'Programas-Mestrado'!$C:$D,2,0)</f>
        <v>PIPGCF</v>
      </c>
      <c r="E25" t="s">
        <v>517</v>
      </c>
      <c r="F25" s="10">
        <v>45047</v>
      </c>
      <c r="G25" s="10">
        <v>46446</v>
      </c>
      <c r="H25" s="10">
        <f>EDATE(G25,1)</f>
        <v>46474</v>
      </c>
      <c r="I25" t="s">
        <v>987</v>
      </c>
      <c r="J25" s="10" t="s">
        <v>988</v>
      </c>
      <c r="K25" t="s">
        <v>4032</v>
      </c>
      <c r="P25" s="29">
        <f t="shared" si="0"/>
        <v>46446</v>
      </c>
      <c r="Q25" s="30"/>
      <c r="R25" s="30"/>
      <c r="S25" s="30"/>
    </row>
    <row r="26" spans="1:19" x14ac:dyDescent="0.25">
      <c r="A26" t="s">
        <v>4246</v>
      </c>
      <c r="B26" t="s">
        <v>4252</v>
      </c>
      <c r="C26" t="s">
        <v>233</v>
      </c>
      <c r="D26" t="str">
        <f>VLOOKUP(C26,'Programas-Mestrado'!$C:$D,2,0)</f>
        <v>PIPGCF</v>
      </c>
      <c r="E26" t="s">
        <v>517</v>
      </c>
      <c r="F26" s="10">
        <v>44531</v>
      </c>
      <c r="G26" s="10">
        <v>45716</v>
      </c>
      <c r="H26" s="10">
        <f>EDATE(G26,1)</f>
        <v>45744</v>
      </c>
      <c r="I26" s="10" t="s">
        <v>987</v>
      </c>
      <c r="J26" s="10" t="s">
        <v>988</v>
      </c>
      <c r="K26" t="s">
        <v>4032</v>
      </c>
      <c r="P26" s="29">
        <f t="shared" si="0"/>
        <v>45716</v>
      </c>
      <c r="Q26" s="30"/>
      <c r="R26" s="30"/>
      <c r="S26" s="30"/>
    </row>
    <row r="27" spans="1:19" x14ac:dyDescent="0.25">
      <c r="A27" t="s">
        <v>6052</v>
      </c>
      <c r="B27" t="s">
        <v>6110</v>
      </c>
      <c r="C27" t="s">
        <v>233</v>
      </c>
      <c r="D27" t="str">
        <f>VLOOKUP(C27,'Programas-Mestrado'!$C:$D,2,0)</f>
        <v>PIPGCF</v>
      </c>
      <c r="E27" t="s">
        <v>517</v>
      </c>
      <c r="F27" s="10">
        <v>45017</v>
      </c>
      <c r="G27" s="10">
        <v>46446</v>
      </c>
      <c r="H27" s="10">
        <f>EDATE(G27,1)</f>
        <v>46474</v>
      </c>
      <c r="I27" s="10" t="s">
        <v>987</v>
      </c>
      <c r="J27" s="10" t="s">
        <v>988</v>
      </c>
      <c r="K27" t="s">
        <v>4032</v>
      </c>
      <c r="P27" s="29">
        <f t="shared" si="0"/>
        <v>46446</v>
      </c>
      <c r="Q27" s="30"/>
      <c r="R27" s="30"/>
      <c r="S27" s="30"/>
    </row>
    <row r="28" spans="1:19" x14ac:dyDescent="0.25">
      <c r="A28" t="s">
        <v>6740</v>
      </c>
      <c r="B28" t="s">
        <v>6885</v>
      </c>
      <c r="C28" t="s">
        <v>244</v>
      </c>
      <c r="D28" t="str">
        <f>VLOOKUP(C28,'Programas-Mestrado'!$C:$D,2,0)</f>
        <v>PIPGEs</v>
      </c>
      <c r="E28" t="s">
        <v>258</v>
      </c>
      <c r="F28" s="10">
        <v>45352</v>
      </c>
      <c r="G28" s="10">
        <v>46081</v>
      </c>
      <c r="H28" s="10">
        <f>EDATE(G28,1)</f>
        <v>46109</v>
      </c>
      <c r="I28" s="10" t="s">
        <v>987</v>
      </c>
      <c r="J28" s="10" t="s">
        <v>988</v>
      </c>
      <c r="K28" t="s">
        <v>4032</v>
      </c>
      <c r="P28" s="29">
        <f t="shared" si="0"/>
        <v>46081</v>
      </c>
      <c r="Q28" s="30"/>
      <c r="R28" s="30"/>
      <c r="S28" s="30"/>
    </row>
    <row r="29" spans="1:19" x14ac:dyDescent="0.25">
      <c r="A29" t="s">
        <v>6741</v>
      </c>
      <c r="B29" t="s">
        <v>6886</v>
      </c>
      <c r="C29" t="s">
        <v>244</v>
      </c>
      <c r="D29" t="str">
        <f>VLOOKUP(C29,'Programas-Mestrado'!$C:$D,2,0)</f>
        <v>PIPGEs</v>
      </c>
      <c r="E29" t="s">
        <v>258</v>
      </c>
      <c r="F29" s="10">
        <v>45352</v>
      </c>
      <c r="G29" s="10">
        <v>45716</v>
      </c>
      <c r="H29" s="10">
        <f>EDATE(G29,1)</f>
        <v>45744</v>
      </c>
      <c r="I29" s="10" t="s">
        <v>987</v>
      </c>
      <c r="J29" s="10" t="s">
        <v>988</v>
      </c>
      <c r="K29" t="s">
        <v>4032</v>
      </c>
      <c r="P29" s="29">
        <f t="shared" si="0"/>
        <v>45716</v>
      </c>
      <c r="Q29" s="30"/>
      <c r="R29" s="30"/>
      <c r="S29" s="30"/>
    </row>
    <row r="30" spans="1:19" x14ac:dyDescent="0.25">
      <c r="A30" t="s">
        <v>6742</v>
      </c>
      <c r="B30" t="s">
        <v>6887</v>
      </c>
      <c r="C30" t="s">
        <v>244</v>
      </c>
      <c r="D30" t="str">
        <f>VLOOKUP(C30,'Programas-Mestrado'!$C:$D,2,0)</f>
        <v>PIPGEs</v>
      </c>
      <c r="E30" t="s">
        <v>258</v>
      </c>
      <c r="F30" s="10">
        <v>45352</v>
      </c>
      <c r="G30" s="10">
        <v>45716</v>
      </c>
      <c r="H30" s="10">
        <f>EDATE(G30,1)</f>
        <v>45744</v>
      </c>
      <c r="I30" s="10" t="s">
        <v>987</v>
      </c>
      <c r="J30" s="10" t="s">
        <v>988</v>
      </c>
      <c r="K30" t="s">
        <v>4032</v>
      </c>
      <c r="P30" s="29">
        <f t="shared" si="0"/>
        <v>45716</v>
      </c>
      <c r="Q30" s="30"/>
      <c r="R30" s="30"/>
      <c r="S30" s="30"/>
    </row>
    <row r="31" spans="1:19" x14ac:dyDescent="0.25">
      <c r="A31" t="s">
        <v>6743</v>
      </c>
      <c r="B31" t="s">
        <v>6888</v>
      </c>
      <c r="C31" t="s">
        <v>244</v>
      </c>
      <c r="D31" t="str">
        <f>VLOOKUP(C31,'Programas-Mestrado'!$C:$D,2,0)</f>
        <v>PIPGEs</v>
      </c>
      <c r="E31" t="s">
        <v>258</v>
      </c>
      <c r="F31" s="10">
        <v>45352</v>
      </c>
      <c r="G31" s="10">
        <v>46081</v>
      </c>
      <c r="H31" s="10">
        <f>EDATE(G31,1)</f>
        <v>46109</v>
      </c>
      <c r="I31" t="s">
        <v>987</v>
      </c>
      <c r="J31" s="10" t="s">
        <v>988</v>
      </c>
      <c r="K31" t="s">
        <v>4032</v>
      </c>
      <c r="P31" s="29">
        <f t="shared" si="0"/>
        <v>46081</v>
      </c>
      <c r="Q31" s="30"/>
      <c r="R31" s="30"/>
      <c r="S31" s="30"/>
    </row>
    <row r="32" spans="1:19" x14ac:dyDescent="0.25">
      <c r="A32" t="s">
        <v>6744</v>
      </c>
      <c r="B32" t="s">
        <v>6889</v>
      </c>
      <c r="C32" t="s">
        <v>244</v>
      </c>
      <c r="D32" t="str">
        <f>VLOOKUP(C32,'Programas-Mestrado'!$C:$D,2,0)</f>
        <v>PIPGEs</v>
      </c>
      <c r="E32" t="s">
        <v>258</v>
      </c>
      <c r="F32" s="10">
        <v>45352</v>
      </c>
      <c r="G32" s="10">
        <v>46081</v>
      </c>
      <c r="H32" s="10">
        <f>EDATE(G32,1)</f>
        <v>46109</v>
      </c>
      <c r="I32" t="s">
        <v>987</v>
      </c>
      <c r="J32" s="10" t="s">
        <v>988</v>
      </c>
      <c r="K32" t="s">
        <v>4032</v>
      </c>
      <c r="P32" s="29">
        <f t="shared" si="0"/>
        <v>46081</v>
      </c>
      <c r="Q32" s="30"/>
      <c r="R32" s="30"/>
      <c r="S32" s="30"/>
    </row>
    <row r="33" spans="1:19" x14ac:dyDescent="0.25">
      <c r="A33" t="s">
        <v>6745</v>
      </c>
      <c r="B33" t="s">
        <v>6890</v>
      </c>
      <c r="C33" t="s">
        <v>244</v>
      </c>
      <c r="D33" t="str">
        <f>VLOOKUP(C33,'Programas-Mestrado'!$C:$D,2,0)</f>
        <v>PIPGEs</v>
      </c>
      <c r="E33" t="s">
        <v>258</v>
      </c>
      <c r="F33" s="10">
        <v>45352</v>
      </c>
      <c r="G33" s="10">
        <v>45716</v>
      </c>
      <c r="H33" s="10">
        <f>EDATE(G33,1)</f>
        <v>45744</v>
      </c>
      <c r="I33" t="s">
        <v>987</v>
      </c>
      <c r="J33" s="10" t="s">
        <v>988</v>
      </c>
      <c r="K33" t="s">
        <v>4032</v>
      </c>
      <c r="P33" s="29">
        <f t="shared" si="0"/>
        <v>45716</v>
      </c>
      <c r="Q33" s="30"/>
      <c r="R33" s="30"/>
      <c r="S33" s="30"/>
    </row>
    <row r="34" spans="1:19" x14ac:dyDescent="0.25">
      <c r="A34" t="s">
        <v>5383</v>
      </c>
      <c r="B34" t="s">
        <v>5546</v>
      </c>
      <c r="C34" t="s">
        <v>244</v>
      </c>
      <c r="D34" t="str">
        <f>VLOOKUP(C34,'Programas-Mestrado'!$C:$D,2,0)</f>
        <v>PIPGEs</v>
      </c>
      <c r="E34" t="s">
        <v>258</v>
      </c>
      <c r="F34" s="10">
        <v>44986</v>
      </c>
      <c r="G34" s="10">
        <v>45716</v>
      </c>
      <c r="H34" s="10">
        <f>EDATE(G34,1)</f>
        <v>45744</v>
      </c>
      <c r="I34" s="10" t="s">
        <v>987</v>
      </c>
      <c r="J34" s="10" t="s">
        <v>988</v>
      </c>
      <c r="K34" t="s">
        <v>4032</v>
      </c>
      <c r="P34" s="29">
        <f t="shared" si="0"/>
        <v>45716</v>
      </c>
      <c r="Q34" s="30"/>
      <c r="R34" s="30"/>
      <c r="S34" s="30"/>
    </row>
    <row r="35" spans="1:19" x14ac:dyDescent="0.25">
      <c r="A35" t="s">
        <v>6746</v>
      </c>
      <c r="B35" t="s">
        <v>6891</v>
      </c>
      <c r="C35" t="s">
        <v>244</v>
      </c>
      <c r="D35" t="str">
        <f>VLOOKUP(C35,'Programas-Mestrado'!$C:$D,2,0)</f>
        <v>PIPGEs</v>
      </c>
      <c r="E35" t="s">
        <v>258</v>
      </c>
      <c r="F35" s="10">
        <v>45352</v>
      </c>
      <c r="G35" s="10">
        <v>45716</v>
      </c>
      <c r="H35" s="10">
        <f>EDATE(G35,1)</f>
        <v>45744</v>
      </c>
      <c r="I35" s="10" t="s">
        <v>987</v>
      </c>
      <c r="J35" s="10" t="s">
        <v>988</v>
      </c>
      <c r="K35" t="s">
        <v>4032</v>
      </c>
      <c r="P35" s="29">
        <f t="shared" si="0"/>
        <v>45716</v>
      </c>
      <c r="Q35" s="30"/>
      <c r="R35" s="30"/>
      <c r="S35" s="30"/>
    </row>
    <row r="36" spans="1:19" x14ac:dyDescent="0.25">
      <c r="A36" t="s">
        <v>6747</v>
      </c>
      <c r="B36" t="s">
        <v>6892</v>
      </c>
      <c r="C36" t="s">
        <v>244</v>
      </c>
      <c r="D36" t="str">
        <f>VLOOKUP(C36,'Programas-Mestrado'!$C:$D,2,0)</f>
        <v>PIPGEs</v>
      </c>
      <c r="E36" t="s">
        <v>258</v>
      </c>
      <c r="F36" s="10">
        <v>45352</v>
      </c>
      <c r="G36" s="10">
        <v>46081</v>
      </c>
      <c r="H36" s="10">
        <f>EDATE(G36,1)</f>
        <v>46109</v>
      </c>
      <c r="I36" s="10" t="s">
        <v>987</v>
      </c>
      <c r="J36" s="10" t="s">
        <v>988</v>
      </c>
      <c r="K36" t="s">
        <v>4032</v>
      </c>
      <c r="P36" s="29">
        <f t="shared" si="0"/>
        <v>46081</v>
      </c>
      <c r="Q36" s="30"/>
      <c r="R36" s="30"/>
      <c r="S36" s="30"/>
    </row>
    <row r="37" spans="1:19" x14ac:dyDescent="0.25">
      <c r="A37" t="s">
        <v>6545</v>
      </c>
      <c r="B37" t="s">
        <v>6557</v>
      </c>
      <c r="C37" t="s">
        <v>244</v>
      </c>
      <c r="D37" t="str">
        <f>VLOOKUP(C37,'Programas-Mestrado'!$C:$D,2,0)</f>
        <v>PIPGEs</v>
      </c>
      <c r="E37" t="s">
        <v>258</v>
      </c>
      <c r="F37" s="10">
        <v>45261</v>
      </c>
      <c r="G37" s="10">
        <v>45991</v>
      </c>
      <c r="H37" s="10">
        <f>EDATE(G37,1)</f>
        <v>46021</v>
      </c>
      <c r="I37" s="10" t="s">
        <v>987</v>
      </c>
      <c r="J37" s="10" t="s">
        <v>988</v>
      </c>
      <c r="K37" t="s">
        <v>4032</v>
      </c>
      <c r="P37" s="29">
        <f t="shared" si="0"/>
        <v>45991</v>
      </c>
      <c r="Q37" s="30"/>
      <c r="R37" s="30"/>
      <c r="S37" s="30"/>
    </row>
    <row r="38" spans="1:19" x14ac:dyDescent="0.25">
      <c r="A38" t="s">
        <v>6748</v>
      </c>
      <c r="B38" t="s">
        <v>6893</v>
      </c>
      <c r="C38" t="s">
        <v>244</v>
      </c>
      <c r="D38" t="str">
        <f>VLOOKUP(C38,'Programas-Mestrado'!$C:$D,2,0)</f>
        <v>PIPGEs</v>
      </c>
      <c r="E38" t="s">
        <v>258</v>
      </c>
      <c r="F38" s="10">
        <v>45352</v>
      </c>
      <c r="G38" s="10">
        <v>46081</v>
      </c>
      <c r="H38" s="10">
        <f>EDATE(G38,1)</f>
        <v>46109</v>
      </c>
      <c r="I38" s="10" t="s">
        <v>987</v>
      </c>
      <c r="J38" s="10" t="s">
        <v>988</v>
      </c>
      <c r="K38" t="s">
        <v>4032</v>
      </c>
      <c r="P38" s="29">
        <f t="shared" si="0"/>
        <v>46081</v>
      </c>
      <c r="Q38" s="30"/>
      <c r="R38" s="30"/>
      <c r="S38" s="30"/>
    </row>
    <row r="39" spans="1:19" x14ac:dyDescent="0.25">
      <c r="A39" t="s">
        <v>6054</v>
      </c>
      <c r="B39" t="s">
        <v>6112</v>
      </c>
      <c r="C39" t="s">
        <v>244</v>
      </c>
      <c r="D39" t="str">
        <f>VLOOKUP(C39,'Programas-Mestrado'!$C:$D,2,0)</f>
        <v>PIPGEs</v>
      </c>
      <c r="E39" t="s">
        <v>517</v>
      </c>
      <c r="F39" s="10">
        <v>45017</v>
      </c>
      <c r="G39" s="10">
        <v>45716</v>
      </c>
      <c r="H39" s="10">
        <f>EDATE(G39,1)</f>
        <v>45744</v>
      </c>
      <c r="I39" s="10" t="s">
        <v>987</v>
      </c>
      <c r="J39" s="10" t="s">
        <v>988</v>
      </c>
      <c r="K39" t="s">
        <v>4032</v>
      </c>
      <c r="P39" s="29">
        <f t="shared" si="0"/>
        <v>45716</v>
      </c>
      <c r="Q39" s="30"/>
      <c r="R39" s="30"/>
      <c r="S39" s="30"/>
    </row>
    <row r="40" spans="1:19" x14ac:dyDescent="0.25">
      <c r="A40" t="s">
        <v>5650</v>
      </c>
      <c r="B40" t="s">
        <v>6882</v>
      </c>
      <c r="C40" t="s">
        <v>244</v>
      </c>
      <c r="D40" t="str">
        <f>VLOOKUP(C40,'Programas-Mestrado'!$C:$D,2,0)</f>
        <v>PIPGEs</v>
      </c>
      <c r="E40" t="s">
        <v>517</v>
      </c>
      <c r="F40" s="10">
        <v>45352</v>
      </c>
      <c r="G40" s="10">
        <v>46812</v>
      </c>
      <c r="H40" s="10">
        <f>EDATE(G40,1)</f>
        <v>46841</v>
      </c>
      <c r="I40" t="s">
        <v>987</v>
      </c>
      <c r="J40" s="10" t="s">
        <v>988</v>
      </c>
      <c r="K40" t="s">
        <v>4032</v>
      </c>
      <c r="P40" s="29">
        <f t="shared" si="0"/>
        <v>46812</v>
      </c>
      <c r="Q40" s="30"/>
      <c r="R40" s="30"/>
      <c r="S40" s="30"/>
    </row>
    <row r="41" spans="1:19" x14ac:dyDescent="0.25">
      <c r="A41" t="s">
        <v>3909</v>
      </c>
      <c r="B41" t="s">
        <v>4052</v>
      </c>
      <c r="C41" t="s">
        <v>244</v>
      </c>
      <c r="D41" t="str">
        <f>VLOOKUP(C41,'Programas-Mestrado'!$C:$D,2,0)</f>
        <v>PIPGEs</v>
      </c>
      <c r="E41" t="s">
        <v>517</v>
      </c>
      <c r="F41" s="10">
        <v>44409</v>
      </c>
      <c r="G41" s="10">
        <v>45657</v>
      </c>
      <c r="H41" s="10">
        <f>EDATE(G41,1)</f>
        <v>45688</v>
      </c>
      <c r="I41" t="s">
        <v>987</v>
      </c>
      <c r="J41" s="10" t="s">
        <v>988</v>
      </c>
      <c r="K41" t="s">
        <v>4032</v>
      </c>
      <c r="P41" s="29">
        <f t="shared" si="0"/>
        <v>45657</v>
      </c>
      <c r="Q41" s="30"/>
      <c r="R41" s="30"/>
      <c r="S41" s="30"/>
    </row>
    <row r="42" spans="1:19" x14ac:dyDescent="0.25">
      <c r="A42" t="s">
        <v>6293</v>
      </c>
      <c r="B42" t="s">
        <v>6322</v>
      </c>
      <c r="C42" t="s">
        <v>244</v>
      </c>
      <c r="D42" t="str">
        <f>VLOOKUP(C42,'Programas-Mestrado'!$C:$D,2,0)</f>
        <v>PIPGEs</v>
      </c>
      <c r="E42" t="s">
        <v>517</v>
      </c>
      <c r="F42" s="10">
        <v>45139</v>
      </c>
      <c r="G42" s="10">
        <v>46599</v>
      </c>
      <c r="H42" s="10">
        <f>EDATE(G42,1)</f>
        <v>46630</v>
      </c>
      <c r="I42" s="10" t="s">
        <v>987</v>
      </c>
      <c r="J42" s="10" t="s">
        <v>988</v>
      </c>
      <c r="K42" t="s">
        <v>4032</v>
      </c>
      <c r="P42" s="29">
        <f t="shared" si="0"/>
        <v>46599</v>
      </c>
      <c r="Q42" s="30"/>
      <c r="R42" s="30"/>
      <c r="S42" s="30"/>
    </row>
    <row r="43" spans="1:19" x14ac:dyDescent="0.25">
      <c r="A43" t="s">
        <v>6294</v>
      </c>
      <c r="B43" t="s">
        <v>6323</v>
      </c>
      <c r="C43" t="s">
        <v>244</v>
      </c>
      <c r="D43" t="str">
        <f>VLOOKUP(C43,'Programas-Mestrado'!$C:$D,2,0)</f>
        <v>PIPGEs</v>
      </c>
      <c r="E43" t="s">
        <v>517</v>
      </c>
      <c r="F43" s="10">
        <v>45139</v>
      </c>
      <c r="G43" s="10">
        <v>46599</v>
      </c>
      <c r="H43" s="10">
        <f>EDATE(G43,1)</f>
        <v>46630</v>
      </c>
      <c r="I43" s="10" t="s">
        <v>987</v>
      </c>
      <c r="J43" s="10" t="s">
        <v>988</v>
      </c>
      <c r="K43" t="s">
        <v>4032</v>
      </c>
      <c r="P43" s="29">
        <f t="shared" si="0"/>
        <v>46599</v>
      </c>
      <c r="Q43" s="30"/>
      <c r="R43" s="30"/>
      <c r="S43" s="30"/>
    </row>
    <row r="44" spans="1:19" x14ac:dyDescent="0.25">
      <c r="A44" t="s">
        <v>129</v>
      </c>
      <c r="B44" t="s">
        <v>6324</v>
      </c>
      <c r="C44" t="s">
        <v>244</v>
      </c>
      <c r="D44" t="str">
        <f>VLOOKUP(C44,'Programas-Mestrado'!$C:$D,2,0)</f>
        <v>PIPGEs</v>
      </c>
      <c r="E44" t="s">
        <v>517</v>
      </c>
      <c r="F44" s="10">
        <v>45139</v>
      </c>
      <c r="G44" s="10">
        <v>46599</v>
      </c>
      <c r="H44" s="10">
        <f>EDATE(G44,1)</f>
        <v>46630</v>
      </c>
      <c r="I44" s="10" t="s">
        <v>987</v>
      </c>
      <c r="J44" s="10" t="s">
        <v>988</v>
      </c>
      <c r="K44" t="s">
        <v>4032</v>
      </c>
      <c r="P44" s="29">
        <f t="shared" si="0"/>
        <v>46599</v>
      </c>
      <c r="Q44" s="30"/>
      <c r="R44" s="30"/>
      <c r="S44" s="30"/>
    </row>
    <row r="45" spans="1:19" x14ac:dyDescent="0.25">
      <c r="A45" t="s">
        <v>130</v>
      </c>
      <c r="B45" t="s">
        <v>5226</v>
      </c>
      <c r="C45" t="s">
        <v>244</v>
      </c>
      <c r="D45" t="str">
        <f>VLOOKUP(C45,'Programas-Mestrado'!$C:$D,2,0)</f>
        <v>PIPGEs</v>
      </c>
      <c r="E45" t="s">
        <v>517</v>
      </c>
      <c r="F45" s="10">
        <v>44958</v>
      </c>
      <c r="G45" s="10">
        <v>45535</v>
      </c>
      <c r="H45" s="10">
        <f>EDATE(G45,1)</f>
        <v>45565</v>
      </c>
      <c r="I45" s="10" t="s">
        <v>987</v>
      </c>
      <c r="J45" s="10" t="s">
        <v>988</v>
      </c>
      <c r="K45" t="s">
        <v>4032</v>
      </c>
      <c r="P45" s="29">
        <f t="shared" si="0"/>
        <v>45535</v>
      </c>
      <c r="Q45" s="30"/>
      <c r="R45" s="30"/>
      <c r="S45" s="30"/>
    </row>
    <row r="46" spans="1:19" x14ac:dyDescent="0.25">
      <c r="A46" t="s">
        <v>4848</v>
      </c>
      <c r="B46" t="s">
        <v>4855</v>
      </c>
      <c r="C46" t="s">
        <v>244</v>
      </c>
      <c r="D46" t="str">
        <f>VLOOKUP(C46,'Programas-Mestrado'!$C:$D,2,0)</f>
        <v>PIPGEs</v>
      </c>
      <c r="E46" t="s">
        <v>517</v>
      </c>
      <c r="F46" s="10">
        <v>44743</v>
      </c>
      <c r="G46" s="10">
        <v>45596</v>
      </c>
      <c r="H46" s="10">
        <f>EDATE(G46,1)</f>
        <v>45626</v>
      </c>
      <c r="I46" s="10" t="s">
        <v>987</v>
      </c>
      <c r="J46" s="10" t="s">
        <v>988</v>
      </c>
      <c r="K46" t="s">
        <v>4032</v>
      </c>
      <c r="P46" s="29">
        <f t="shared" si="0"/>
        <v>45596</v>
      </c>
      <c r="Q46" s="30"/>
      <c r="R46" s="30"/>
      <c r="S46" s="30"/>
    </row>
    <row r="47" spans="1:19" x14ac:dyDescent="0.25">
      <c r="A47" t="s">
        <v>4147</v>
      </c>
      <c r="B47" t="s">
        <v>4170</v>
      </c>
      <c r="C47" t="s">
        <v>244</v>
      </c>
      <c r="D47" t="str">
        <f>VLOOKUP(C47,'Programas-Mestrado'!$C:$D,2,0)</f>
        <v>PIPGEs</v>
      </c>
      <c r="E47" t="s">
        <v>517</v>
      </c>
      <c r="F47" s="10">
        <v>44440</v>
      </c>
      <c r="G47" s="10">
        <v>45716</v>
      </c>
      <c r="H47" s="10">
        <f>EDATE(G47,1)</f>
        <v>45744</v>
      </c>
      <c r="I47" s="10" t="s">
        <v>987</v>
      </c>
      <c r="J47" s="10" t="s">
        <v>988</v>
      </c>
      <c r="K47" t="s">
        <v>4032</v>
      </c>
      <c r="P47" s="29">
        <f t="shared" si="0"/>
        <v>45716</v>
      </c>
      <c r="Q47" s="30"/>
      <c r="R47" s="30"/>
      <c r="S47" s="30"/>
    </row>
    <row r="48" spans="1:19" x14ac:dyDescent="0.25">
      <c r="A48" t="s">
        <v>5380</v>
      </c>
      <c r="B48" t="s">
        <v>5542</v>
      </c>
      <c r="C48" t="s">
        <v>244</v>
      </c>
      <c r="D48" t="str">
        <f>VLOOKUP(C48,'Programas-Mestrado'!$C:$D,2,0)</f>
        <v>PIPGEs</v>
      </c>
      <c r="E48" t="s">
        <v>517</v>
      </c>
      <c r="F48" s="10">
        <v>44986</v>
      </c>
      <c r="G48" s="10">
        <v>46356</v>
      </c>
      <c r="H48" s="10">
        <f>EDATE(G48,1)</f>
        <v>46386</v>
      </c>
      <c r="I48" t="s">
        <v>987</v>
      </c>
      <c r="J48" s="10" t="s">
        <v>988</v>
      </c>
      <c r="K48" t="s">
        <v>4032</v>
      </c>
      <c r="P48" s="29">
        <f t="shared" si="0"/>
        <v>46356</v>
      </c>
      <c r="Q48" s="30"/>
      <c r="R48" s="30"/>
      <c r="S48" s="30"/>
    </row>
    <row r="49" spans="1:19" x14ac:dyDescent="0.25">
      <c r="A49" t="s">
        <v>5138</v>
      </c>
      <c r="B49" t="s">
        <v>5159</v>
      </c>
      <c r="C49" t="s">
        <v>244</v>
      </c>
      <c r="D49" t="str">
        <f>VLOOKUP(C49,'Programas-Mestrado'!$C:$D,2,0)</f>
        <v>PIPGEs</v>
      </c>
      <c r="E49" t="s">
        <v>517</v>
      </c>
      <c r="F49" s="10">
        <v>44866</v>
      </c>
      <c r="G49" s="10">
        <v>46081</v>
      </c>
      <c r="H49" s="10">
        <f>EDATE(G49,1)</f>
        <v>46109</v>
      </c>
      <c r="I49" s="10" t="s">
        <v>987</v>
      </c>
      <c r="J49" s="10" t="s">
        <v>988</v>
      </c>
      <c r="K49" t="s">
        <v>4032</v>
      </c>
      <c r="P49" s="29">
        <f t="shared" si="0"/>
        <v>46081</v>
      </c>
      <c r="Q49" s="30"/>
      <c r="R49" s="30"/>
      <c r="S49" s="30"/>
    </row>
    <row r="50" spans="1:19" x14ac:dyDescent="0.25">
      <c r="A50" t="s">
        <v>3716</v>
      </c>
      <c r="B50" t="s">
        <v>5543</v>
      </c>
      <c r="C50" t="s">
        <v>244</v>
      </c>
      <c r="D50" t="str">
        <f>VLOOKUP(C50,'Programas-Mestrado'!$C:$D,2,0)</f>
        <v>PIPGEs</v>
      </c>
      <c r="E50" t="s">
        <v>517</v>
      </c>
      <c r="F50" s="10">
        <v>44986</v>
      </c>
      <c r="G50" s="10">
        <v>46446</v>
      </c>
      <c r="H50" s="10">
        <f>EDATE(G50,1)</f>
        <v>46474</v>
      </c>
      <c r="I50" s="10" t="s">
        <v>987</v>
      </c>
      <c r="J50" s="10" t="s">
        <v>988</v>
      </c>
      <c r="K50" t="s">
        <v>4032</v>
      </c>
      <c r="P50" s="29">
        <f t="shared" si="0"/>
        <v>46446</v>
      </c>
      <c r="Q50" s="30"/>
      <c r="R50" s="30"/>
      <c r="S50" s="30"/>
    </row>
    <row r="51" spans="1:19" x14ac:dyDescent="0.25">
      <c r="A51" t="s">
        <v>3850</v>
      </c>
      <c r="B51" t="s">
        <v>5028</v>
      </c>
      <c r="C51" t="s">
        <v>244</v>
      </c>
      <c r="D51" t="str">
        <f>VLOOKUP(C51,'Programas-Mestrado'!$C:$D,2,0)</f>
        <v>PIPGEs</v>
      </c>
      <c r="E51" t="s">
        <v>517</v>
      </c>
      <c r="F51" s="10">
        <v>44805</v>
      </c>
      <c r="G51" s="10">
        <v>46234</v>
      </c>
      <c r="H51" s="10">
        <f>EDATE(G51,1)</f>
        <v>46265</v>
      </c>
      <c r="I51" s="10" t="s">
        <v>987</v>
      </c>
      <c r="J51" s="10" t="s">
        <v>988</v>
      </c>
      <c r="K51" t="s">
        <v>4032</v>
      </c>
      <c r="P51" s="29">
        <f t="shared" si="0"/>
        <v>46234</v>
      </c>
      <c r="Q51" s="30"/>
      <c r="R51" s="30"/>
      <c r="S51" s="30"/>
    </row>
    <row r="52" spans="1:19" x14ac:dyDescent="0.25">
      <c r="A52" t="s">
        <v>5954</v>
      </c>
      <c r="B52" t="s">
        <v>6005</v>
      </c>
      <c r="C52" t="s">
        <v>244</v>
      </c>
      <c r="D52" t="str">
        <f>VLOOKUP(C52,'Programas-Mestrado'!$C:$D,2,0)</f>
        <v>PIPGEs</v>
      </c>
      <c r="E52" t="s">
        <v>517</v>
      </c>
      <c r="F52" s="10">
        <v>44986</v>
      </c>
      <c r="G52" s="10">
        <v>46446</v>
      </c>
      <c r="H52" s="10">
        <f>EDATE(G52,1)</f>
        <v>46474</v>
      </c>
      <c r="I52" s="10" t="s">
        <v>987</v>
      </c>
      <c r="J52" s="10" t="s">
        <v>988</v>
      </c>
      <c r="K52" t="s">
        <v>4032</v>
      </c>
      <c r="P52" s="29">
        <f t="shared" si="0"/>
        <v>46446</v>
      </c>
      <c r="Q52" s="30"/>
      <c r="R52" s="30"/>
      <c r="S52" s="30"/>
    </row>
    <row r="53" spans="1:19" x14ac:dyDescent="0.25">
      <c r="A53" t="s">
        <v>4636</v>
      </c>
      <c r="B53" t="s">
        <v>6883</v>
      </c>
      <c r="C53" t="s">
        <v>244</v>
      </c>
      <c r="D53" t="str">
        <f>VLOOKUP(C53,'Programas-Mestrado'!$C:$D,2,0)</f>
        <v>PIPGEs</v>
      </c>
      <c r="E53" t="s">
        <v>517</v>
      </c>
      <c r="F53" s="10">
        <v>45352</v>
      </c>
      <c r="G53" s="10">
        <v>46812</v>
      </c>
      <c r="H53" s="10">
        <f>EDATE(G53,1)</f>
        <v>46841</v>
      </c>
      <c r="I53" s="10" t="s">
        <v>987</v>
      </c>
      <c r="J53" s="10" t="s">
        <v>988</v>
      </c>
      <c r="K53" t="s">
        <v>4032</v>
      </c>
      <c r="P53" s="29">
        <f t="shared" si="0"/>
        <v>46812</v>
      </c>
      <c r="Q53" s="30"/>
      <c r="R53" s="30"/>
      <c r="S53" s="30"/>
    </row>
    <row r="54" spans="1:19" x14ac:dyDescent="0.25">
      <c r="A54" t="s">
        <v>5004</v>
      </c>
      <c r="B54" t="s">
        <v>6884</v>
      </c>
      <c r="C54" t="s">
        <v>244</v>
      </c>
      <c r="D54" t="str">
        <f>VLOOKUP(C54,'Programas-Mestrado'!$C:$D,2,0)</f>
        <v>PIPGEs</v>
      </c>
      <c r="E54" t="s">
        <v>517</v>
      </c>
      <c r="F54" s="10">
        <v>45352</v>
      </c>
      <c r="G54" s="10">
        <v>46812</v>
      </c>
      <c r="H54" s="10">
        <f>EDATE(G54,1)</f>
        <v>46841</v>
      </c>
      <c r="I54" t="s">
        <v>987</v>
      </c>
      <c r="J54" s="10" t="s">
        <v>988</v>
      </c>
      <c r="K54" t="s">
        <v>4032</v>
      </c>
      <c r="P54" s="29">
        <f t="shared" si="0"/>
        <v>46812</v>
      </c>
      <c r="Q54" s="30"/>
      <c r="R54" s="30"/>
      <c r="S54" s="30"/>
    </row>
    <row r="55" spans="1:19" x14ac:dyDescent="0.25">
      <c r="A55" t="s">
        <v>5315</v>
      </c>
      <c r="B55" t="s">
        <v>5438</v>
      </c>
      <c r="C55" t="s">
        <v>222</v>
      </c>
      <c r="D55" t="str">
        <f>VLOOKUP(C55,'Programas-Mestrado'!$C:$D,2,0)</f>
        <v>PPGAA-Ar</v>
      </c>
      <c r="E55" t="s">
        <v>258</v>
      </c>
      <c r="F55" s="10">
        <v>44986</v>
      </c>
      <c r="G55" s="10">
        <v>45716</v>
      </c>
      <c r="H55" s="10">
        <f>EDATE(G55,1)</f>
        <v>45744</v>
      </c>
      <c r="I55" t="s">
        <v>987</v>
      </c>
      <c r="J55" s="10" t="s">
        <v>988</v>
      </c>
      <c r="K55" t="s">
        <v>3351</v>
      </c>
      <c r="P55" s="29">
        <f t="shared" si="0"/>
        <v>45716</v>
      </c>
      <c r="Q55" s="30"/>
      <c r="R55" s="30"/>
      <c r="S55" s="30"/>
    </row>
    <row r="56" spans="1:19" x14ac:dyDescent="0.25">
      <c r="A56" t="s">
        <v>6434</v>
      </c>
      <c r="B56" t="s">
        <v>6441</v>
      </c>
      <c r="C56" t="s">
        <v>222</v>
      </c>
      <c r="D56" t="str">
        <f>VLOOKUP(C56,'Programas-Mestrado'!$C:$D,2,0)</f>
        <v>PPGAA-Ar</v>
      </c>
      <c r="E56" t="s">
        <v>258</v>
      </c>
      <c r="F56" s="10">
        <v>45170</v>
      </c>
      <c r="G56" s="10">
        <v>45869</v>
      </c>
      <c r="H56" s="10">
        <f>EDATE(G56,1)</f>
        <v>45900</v>
      </c>
      <c r="I56" s="10" t="s">
        <v>987</v>
      </c>
      <c r="J56" s="10" t="s">
        <v>988</v>
      </c>
      <c r="K56" t="s">
        <v>3351</v>
      </c>
      <c r="P56" s="29">
        <f t="shared" si="0"/>
        <v>45869</v>
      </c>
      <c r="Q56" s="30"/>
      <c r="R56" s="30"/>
      <c r="S56" s="30"/>
    </row>
    <row r="57" spans="1:19" x14ac:dyDescent="0.25">
      <c r="A57" t="s">
        <v>6708</v>
      </c>
      <c r="B57" t="s">
        <v>6839</v>
      </c>
      <c r="C57" t="s">
        <v>222</v>
      </c>
      <c r="D57" t="str">
        <f>VLOOKUP(C57,'Programas-Mestrado'!$C:$D,2,0)</f>
        <v>PPGAA-Ar</v>
      </c>
      <c r="E57" t="s">
        <v>258</v>
      </c>
      <c r="F57" s="10">
        <v>45352</v>
      </c>
      <c r="G57" s="10">
        <v>45716</v>
      </c>
      <c r="H57" s="10">
        <f>EDATE(G57,1)</f>
        <v>45744</v>
      </c>
      <c r="I57" s="10" t="s">
        <v>987</v>
      </c>
      <c r="J57" s="10" t="s">
        <v>988</v>
      </c>
      <c r="K57" t="s">
        <v>3351</v>
      </c>
      <c r="P57" s="29">
        <f t="shared" si="0"/>
        <v>45716</v>
      </c>
      <c r="Q57" s="30"/>
      <c r="R57" s="30"/>
      <c r="S57" s="30"/>
    </row>
    <row r="58" spans="1:19" x14ac:dyDescent="0.25">
      <c r="A58" t="s">
        <v>6435</v>
      </c>
      <c r="B58" t="s">
        <v>6442</v>
      </c>
      <c r="C58" t="s">
        <v>222</v>
      </c>
      <c r="D58" t="str">
        <f>VLOOKUP(C58,'Programas-Mestrado'!$C:$D,2,0)</f>
        <v>PPGAA-Ar</v>
      </c>
      <c r="E58" t="s">
        <v>258</v>
      </c>
      <c r="F58" s="10">
        <v>45170</v>
      </c>
      <c r="G58" s="10">
        <v>45869</v>
      </c>
      <c r="H58" s="10">
        <f>EDATE(G58,1)</f>
        <v>45900</v>
      </c>
      <c r="I58" s="10" t="s">
        <v>987</v>
      </c>
      <c r="J58" s="10" t="s">
        <v>988</v>
      </c>
      <c r="K58" t="s">
        <v>3351</v>
      </c>
      <c r="P58" s="29">
        <f t="shared" si="0"/>
        <v>45869</v>
      </c>
      <c r="Q58" s="30"/>
      <c r="R58" s="30"/>
      <c r="S58" s="30"/>
    </row>
    <row r="59" spans="1:19" x14ac:dyDescent="0.25">
      <c r="A59" t="s">
        <v>7053</v>
      </c>
      <c r="B59" t="s">
        <v>7095</v>
      </c>
      <c r="C59" t="s">
        <v>222</v>
      </c>
      <c r="D59" t="str">
        <f>VLOOKUP(C59,'Programas-Mestrado'!$C:$D,2,0)</f>
        <v>PPGAA-Ar</v>
      </c>
      <c r="E59" t="s">
        <v>258</v>
      </c>
      <c r="F59" s="10">
        <v>45383</v>
      </c>
      <c r="G59" s="10">
        <v>45747</v>
      </c>
      <c r="H59" s="10">
        <f>EDATE(G59,1)</f>
        <v>45777</v>
      </c>
      <c r="I59" t="s">
        <v>987</v>
      </c>
      <c r="J59" s="10" t="s">
        <v>988</v>
      </c>
      <c r="K59" t="s">
        <v>3351</v>
      </c>
      <c r="P59" s="29">
        <f t="shared" si="0"/>
        <v>45747</v>
      </c>
      <c r="Q59" s="30"/>
      <c r="R59" s="30"/>
      <c r="S59" s="30"/>
    </row>
    <row r="60" spans="1:19" x14ac:dyDescent="0.25">
      <c r="A60" t="s">
        <v>7367</v>
      </c>
      <c r="B60" t="s">
        <v>7401</v>
      </c>
      <c r="C60" t="s">
        <v>222</v>
      </c>
      <c r="D60" t="str">
        <f>VLOOKUP(C60,'Programas-Mestrado'!$C:$D,2,0)</f>
        <v>PPGAA-Ar</v>
      </c>
      <c r="E60" t="s">
        <v>258</v>
      </c>
      <c r="F60" s="10">
        <v>45505</v>
      </c>
      <c r="G60" s="10">
        <v>45747</v>
      </c>
      <c r="H60" s="10">
        <f>EDATE(G60,1)</f>
        <v>45777</v>
      </c>
      <c r="I60" s="10" t="s">
        <v>987</v>
      </c>
      <c r="J60" s="10" t="s">
        <v>4497</v>
      </c>
      <c r="K60" t="s">
        <v>3351</v>
      </c>
      <c r="P60" s="29">
        <f t="shared" si="0"/>
        <v>45747</v>
      </c>
      <c r="Q60" s="30"/>
      <c r="R60" s="30"/>
      <c r="S60" s="30"/>
    </row>
    <row r="61" spans="1:19" x14ac:dyDescent="0.25">
      <c r="A61" t="s">
        <v>6692</v>
      </c>
      <c r="B61" t="s">
        <v>6819</v>
      </c>
      <c r="C61" t="s">
        <v>223</v>
      </c>
      <c r="D61" t="str">
        <f>VLOOKUP(C61,'Programas-Mestrado'!$C:$D,2,0)</f>
        <v>PPGADR-Ar</v>
      </c>
      <c r="E61" t="s">
        <v>258</v>
      </c>
      <c r="F61" s="10">
        <v>45352</v>
      </c>
      <c r="G61" s="10">
        <v>45716</v>
      </c>
      <c r="H61" s="10">
        <f>EDATE(G61,1)</f>
        <v>45744</v>
      </c>
      <c r="I61" s="10" t="s">
        <v>987</v>
      </c>
      <c r="J61" s="10" t="s">
        <v>988</v>
      </c>
      <c r="K61" t="s">
        <v>3351</v>
      </c>
      <c r="P61" s="29">
        <f t="shared" si="0"/>
        <v>45716</v>
      </c>
      <c r="Q61" s="30"/>
      <c r="R61" s="30"/>
      <c r="S61" s="30"/>
    </row>
    <row r="62" spans="1:19" x14ac:dyDescent="0.25">
      <c r="A62" t="s">
        <v>6693</v>
      </c>
      <c r="B62" t="s">
        <v>6820</v>
      </c>
      <c r="C62" t="s">
        <v>223</v>
      </c>
      <c r="D62" t="str">
        <f>VLOOKUP(C62,'Programas-Mestrado'!$C:$D,2,0)</f>
        <v>PPGADR-Ar</v>
      </c>
      <c r="E62" t="s">
        <v>258</v>
      </c>
      <c r="F62" s="10">
        <v>45352</v>
      </c>
      <c r="G62" s="10">
        <v>45716</v>
      </c>
      <c r="H62" s="10">
        <f>EDATE(G62,1)</f>
        <v>45744</v>
      </c>
      <c r="I62" s="10" t="s">
        <v>987</v>
      </c>
      <c r="J62" s="10" t="s">
        <v>988</v>
      </c>
      <c r="K62" t="s">
        <v>3351</v>
      </c>
      <c r="P62" s="29">
        <f t="shared" si="0"/>
        <v>45716</v>
      </c>
      <c r="Q62" s="30"/>
      <c r="R62" s="30"/>
      <c r="S62" s="30"/>
    </row>
    <row r="63" spans="1:19" x14ac:dyDescent="0.25">
      <c r="A63" t="s">
        <v>6694</v>
      </c>
      <c r="B63" t="s">
        <v>6821</v>
      </c>
      <c r="C63" t="s">
        <v>223</v>
      </c>
      <c r="D63" t="str">
        <f>VLOOKUP(C63,'Programas-Mestrado'!$C:$D,2,0)</f>
        <v>PPGADR-Ar</v>
      </c>
      <c r="E63" t="s">
        <v>258</v>
      </c>
      <c r="F63" s="10">
        <v>45352</v>
      </c>
      <c r="G63" s="10">
        <v>45716</v>
      </c>
      <c r="H63" s="10">
        <f>EDATE(G63,1)</f>
        <v>45744</v>
      </c>
      <c r="I63" s="10" t="s">
        <v>987</v>
      </c>
      <c r="J63" s="10" t="s">
        <v>988</v>
      </c>
      <c r="K63" t="s">
        <v>3351</v>
      </c>
      <c r="P63" s="29">
        <f t="shared" si="0"/>
        <v>45716</v>
      </c>
      <c r="Q63" s="30"/>
      <c r="R63" s="30"/>
      <c r="S63" s="30"/>
    </row>
    <row r="64" spans="1:19" x14ac:dyDescent="0.25">
      <c r="A64" t="s">
        <v>5300</v>
      </c>
      <c r="B64" t="s">
        <v>5417</v>
      </c>
      <c r="C64" t="s">
        <v>223</v>
      </c>
      <c r="D64" t="str">
        <f>VLOOKUP(C64,'Programas-Mestrado'!$C:$D,2,0)</f>
        <v>PPGADR-Ar</v>
      </c>
      <c r="E64" t="s">
        <v>258</v>
      </c>
      <c r="F64" s="10">
        <v>44986</v>
      </c>
      <c r="G64" s="10">
        <v>45716</v>
      </c>
      <c r="H64" s="10">
        <f>EDATE(G64,1)</f>
        <v>45744</v>
      </c>
      <c r="I64" s="10" t="s">
        <v>987</v>
      </c>
      <c r="J64" s="10" t="s">
        <v>988</v>
      </c>
      <c r="K64" t="s">
        <v>3351</v>
      </c>
      <c r="P64" s="29">
        <f t="shared" si="0"/>
        <v>45716</v>
      </c>
      <c r="Q64" s="30"/>
      <c r="R64" s="30"/>
      <c r="S64" s="30"/>
    </row>
    <row r="65" spans="1:19" x14ac:dyDescent="0.25">
      <c r="A65" t="s">
        <v>6695</v>
      </c>
      <c r="B65" t="s">
        <v>6822</v>
      </c>
      <c r="C65" t="s">
        <v>223</v>
      </c>
      <c r="D65" t="str">
        <f>VLOOKUP(C65,'Programas-Mestrado'!$C:$D,2,0)</f>
        <v>PPGADR-Ar</v>
      </c>
      <c r="E65" t="s">
        <v>258</v>
      </c>
      <c r="F65" s="10">
        <v>45352</v>
      </c>
      <c r="G65" s="10">
        <v>45716</v>
      </c>
      <c r="H65" s="10">
        <f>EDATE(G65,1)</f>
        <v>45744</v>
      </c>
      <c r="I65" s="10" t="s">
        <v>987</v>
      </c>
      <c r="J65" s="10" t="s">
        <v>988</v>
      </c>
      <c r="K65" t="s">
        <v>3351</v>
      </c>
      <c r="P65" s="29">
        <f t="shared" si="0"/>
        <v>45716</v>
      </c>
      <c r="Q65" s="30"/>
      <c r="R65" s="30"/>
      <c r="S65" s="30"/>
    </row>
    <row r="66" spans="1:19" x14ac:dyDescent="0.25">
      <c r="A66" t="s">
        <v>6696</v>
      </c>
      <c r="B66" t="s">
        <v>6823</v>
      </c>
      <c r="C66" t="s">
        <v>223</v>
      </c>
      <c r="D66" t="str">
        <f>VLOOKUP(C66,'Programas-Mestrado'!$C:$D,2,0)</f>
        <v>PPGADR-Ar</v>
      </c>
      <c r="E66" t="s">
        <v>258</v>
      </c>
      <c r="F66" s="10">
        <v>45352</v>
      </c>
      <c r="G66" s="10">
        <v>45716</v>
      </c>
      <c r="H66" s="10">
        <f>EDATE(G66,1)</f>
        <v>45744</v>
      </c>
      <c r="I66" s="10" t="s">
        <v>987</v>
      </c>
      <c r="J66" s="10" t="s">
        <v>988</v>
      </c>
      <c r="K66" t="s">
        <v>3351</v>
      </c>
      <c r="P66" s="29">
        <f t="shared" ref="P66:P129" si="1">EDATE(G66,0)</f>
        <v>45716</v>
      </c>
      <c r="Q66" s="30"/>
      <c r="R66" s="30"/>
      <c r="S66" s="30"/>
    </row>
    <row r="67" spans="1:19" x14ac:dyDescent="0.25">
      <c r="A67" t="s">
        <v>7048</v>
      </c>
      <c r="B67" t="s">
        <v>7090</v>
      </c>
      <c r="C67" t="s">
        <v>224</v>
      </c>
      <c r="D67" t="str">
        <f>VLOOKUP(C67,'Programas-Mestrado'!$C:$D,2,0)</f>
        <v>PPGAS</v>
      </c>
      <c r="E67" t="s">
        <v>258</v>
      </c>
      <c r="F67" s="10">
        <v>45383</v>
      </c>
      <c r="G67" s="10">
        <v>46112</v>
      </c>
      <c r="H67" s="10">
        <f>EDATE(G67,1)</f>
        <v>46142</v>
      </c>
      <c r="I67" s="10" t="s">
        <v>987</v>
      </c>
      <c r="J67" s="10" t="s">
        <v>988</v>
      </c>
      <c r="K67" t="s">
        <v>3351</v>
      </c>
      <c r="P67" s="29">
        <f t="shared" si="1"/>
        <v>46112</v>
      </c>
      <c r="Q67" s="30"/>
      <c r="R67" s="30"/>
      <c r="S67" s="30"/>
    </row>
    <row r="68" spans="1:19" x14ac:dyDescent="0.25">
      <c r="A68" t="s">
        <v>6379</v>
      </c>
      <c r="B68" t="s">
        <v>6405</v>
      </c>
      <c r="C68" t="s">
        <v>224</v>
      </c>
      <c r="D68" t="str">
        <f>VLOOKUP(C68,'Programas-Mestrado'!$C:$D,2,0)</f>
        <v>PPGAS</v>
      </c>
      <c r="E68" t="s">
        <v>258</v>
      </c>
      <c r="F68" s="10">
        <v>45170</v>
      </c>
      <c r="G68" s="10">
        <v>45777</v>
      </c>
      <c r="H68" s="10">
        <f>EDATE(G68,1)</f>
        <v>45807</v>
      </c>
      <c r="I68" s="10" t="s">
        <v>987</v>
      </c>
      <c r="J68" s="10" t="s">
        <v>988</v>
      </c>
      <c r="K68" t="s">
        <v>3351</v>
      </c>
      <c r="P68" s="29">
        <f t="shared" si="1"/>
        <v>45777</v>
      </c>
      <c r="Q68" s="30"/>
      <c r="R68" s="30"/>
      <c r="S68" s="30"/>
    </row>
    <row r="69" spans="1:19" x14ac:dyDescent="0.25">
      <c r="A69" t="s">
        <v>7049</v>
      </c>
      <c r="B69" t="s">
        <v>7091</v>
      </c>
      <c r="C69" t="s">
        <v>224</v>
      </c>
      <c r="D69" t="str">
        <f>VLOOKUP(C69,'Programas-Mestrado'!$C:$D,2,0)</f>
        <v>PPGAS</v>
      </c>
      <c r="E69" t="s">
        <v>258</v>
      </c>
      <c r="F69" s="10">
        <v>45383</v>
      </c>
      <c r="G69" s="10">
        <v>46112</v>
      </c>
      <c r="H69" s="10">
        <f>EDATE(G69,1)</f>
        <v>46142</v>
      </c>
      <c r="I69" t="s">
        <v>987</v>
      </c>
      <c r="J69" s="10" t="s">
        <v>988</v>
      </c>
      <c r="K69" t="s">
        <v>3351</v>
      </c>
      <c r="P69" s="29">
        <f t="shared" si="1"/>
        <v>46112</v>
      </c>
      <c r="Q69" s="30"/>
      <c r="R69" s="30"/>
      <c r="S69" s="30"/>
    </row>
    <row r="70" spans="1:19" x14ac:dyDescent="0.25">
      <c r="A70" t="s">
        <v>6380</v>
      </c>
      <c r="B70" t="s">
        <v>6406</v>
      </c>
      <c r="C70" t="s">
        <v>224</v>
      </c>
      <c r="D70" t="str">
        <f>VLOOKUP(C70,'Programas-Mestrado'!$C:$D,2,0)</f>
        <v>PPGAS</v>
      </c>
      <c r="E70" t="s">
        <v>258</v>
      </c>
      <c r="F70" s="10">
        <v>45170</v>
      </c>
      <c r="G70" s="10">
        <v>45777</v>
      </c>
      <c r="H70" s="10">
        <f>EDATE(G70,1)</f>
        <v>45807</v>
      </c>
      <c r="I70" s="10" t="s">
        <v>987</v>
      </c>
      <c r="J70" s="10" t="s">
        <v>988</v>
      </c>
      <c r="K70" t="s">
        <v>3351</v>
      </c>
      <c r="P70" s="29">
        <f t="shared" si="1"/>
        <v>45777</v>
      </c>
      <c r="Q70" s="30"/>
      <c r="R70" s="30"/>
      <c r="S70" s="30"/>
    </row>
    <row r="71" spans="1:19" x14ac:dyDescent="0.25">
      <c r="A71" t="s">
        <v>7050</v>
      </c>
      <c r="B71" t="s">
        <v>7092</v>
      </c>
      <c r="C71" t="s">
        <v>224</v>
      </c>
      <c r="D71" t="str">
        <f>VLOOKUP(C71,'Programas-Mestrado'!$C:$D,2,0)</f>
        <v>PPGAS</v>
      </c>
      <c r="E71" t="s">
        <v>258</v>
      </c>
      <c r="F71" s="10">
        <v>45383</v>
      </c>
      <c r="G71" s="10">
        <v>46112</v>
      </c>
      <c r="H71" s="10">
        <f>EDATE(G71,1)</f>
        <v>46142</v>
      </c>
      <c r="I71" s="10" t="s">
        <v>987</v>
      </c>
      <c r="J71" s="10" t="s">
        <v>988</v>
      </c>
      <c r="K71" t="s">
        <v>3351</v>
      </c>
      <c r="P71" s="29">
        <f t="shared" si="1"/>
        <v>46112</v>
      </c>
      <c r="Q71" s="30"/>
      <c r="R71" s="30"/>
      <c r="S71" s="30"/>
    </row>
    <row r="72" spans="1:19" x14ac:dyDescent="0.25">
      <c r="A72" t="s">
        <v>7166</v>
      </c>
      <c r="B72" t="s">
        <v>7195</v>
      </c>
      <c r="C72" t="s">
        <v>224</v>
      </c>
      <c r="D72" t="str">
        <f>VLOOKUP(C72,'Programas-Mestrado'!$C:$D,2,0)</f>
        <v>PPGAS</v>
      </c>
      <c r="E72" t="s">
        <v>258</v>
      </c>
      <c r="F72" s="10">
        <v>45413</v>
      </c>
      <c r="G72" s="10">
        <v>46112</v>
      </c>
      <c r="H72" s="10">
        <f>EDATE(G72,1)</f>
        <v>46142</v>
      </c>
      <c r="I72" s="10" t="s">
        <v>987</v>
      </c>
      <c r="J72" s="10" t="s">
        <v>988</v>
      </c>
      <c r="K72" t="s">
        <v>3351</v>
      </c>
      <c r="P72" s="29">
        <f t="shared" si="1"/>
        <v>46112</v>
      </c>
      <c r="Q72" s="30"/>
      <c r="R72" s="30"/>
      <c r="S72" s="30"/>
    </row>
    <row r="73" spans="1:19" x14ac:dyDescent="0.25">
      <c r="A73" t="s">
        <v>6283</v>
      </c>
      <c r="B73" t="s">
        <v>6308</v>
      </c>
      <c r="C73" t="s">
        <v>224</v>
      </c>
      <c r="D73" t="str">
        <f>VLOOKUP(C73,'Programas-Mestrado'!$C:$D,2,0)</f>
        <v>PPGAS</v>
      </c>
      <c r="E73" t="s">
        <v>258</v>
      </c>
      <c r="F73" s="10">
        <v>45139</v>
      </c>
      <c r="G73" s="10">
        <v>45777</v>
      </c>
      <c r="H73" s="10">
        <f>EDATE(G73,1)</f>
        <v>45807</v>
      </c>
      <c r="I73" s="10" t="s">
        <v>987</v>
      </c>
      <c r="J73" s="10" t="s">
        <v>988</v>
      </c>
      <c r="K73" t="s">
        <v>3351</v>
      </c>
      <c r="P73" s="29">
        <f t="shared" si="1"/>
        <v>45777</v>
      </c>
      <c r="Q73" s="30"/>
      <c r="R73" s="30"/>
      <c r="S73" s="30"/>
    </row>
    <row r="74" spans="1:19" x14ac:dyDescent="0.25">
      <c r="A74" t="s">
        <v>6284</v>
      </c>
      <c r="B74" t="s">
        <v>6309</v>
      </c>
      <c r="C74" t="s">
        <v>224</v>
      </c>
      <c r="D74" t="str">
        <f>VLOOKUP(C74,'Programas-Mestrado'!$C:$D,2,0)</f>
        <v>PPGAS</v>
      </c>
      <c r="E74" t="s">
        <v>258</v>
      </c>
      <c r="F74" s="10">
        <v>45139</v>
      </c>
      <c r="G74" s="10">
        <v>45777</v>
      </c>
      <c r="H74" s="10">
        <f>EDATE(G74,1)</f>
        <v>45807</v>
      </c>
      <c r="I74" s="10" t="s">
        <v>987</v>
      </c>
      <c r="J74" s="10" t="s">
        <v>988</v>
      </c>
      <c r="K74" t="s">
        <v>3351</v>
      </c>
      <c r="P74" s="29">
        <f t="shared" si="1"/>
        <v>45777</v>
      </c>
      <c r="Q74" s="30"/>
      <c r="R74" s="30"/>
      <c r="S74" s="30"/>
    </row>
    <row r="75" spans="1:19" x14ac:dyDescent="0.25">
      <c r="A75" t="s">
        <v>7167</v>
      </c>
      <c r="B75" t="s">
        <v>7196</v>
      </c>
      <c r="C75" t="s">
        <v>224</v>
      </c>
      <c r="D75" t="str">
        <f>VLOOKUP(C75,'Programas-Mestrado'!$C:$D,2,0)</f>
        <v>PPGAS</v>
      </c>
      <c r="E75" t="s">
        <v>258</v>
      </c>
      <c r="F75" s="10">
        <v>45413</v>
      </c>
      <c r="G75" s="10">
        <v>46112</v>
      </c>
      <c r="H75" s="10">
        <f>EDATE(G75,1)</f>
        <v>46142</v>
      </c>
      <c r="I75" s="10" t="s">
        <v>987</v>
      </c>
      <c r="J75" s="10" t="s">
        <v>988</v>
      </c>
      <c r="K75" t="s">
        <v>3351</v>
      </c>
      <c r="P75" s="29">
        <f t="shared" si="1"/>
        <v>46112</v>
      </c>
      <c r="Q75" s="30"/>
      <c r="R75" s="30"/>
      <c r="S75" s="30"/>
    </row>
    <row r="76" spans="1:19" x14ac:dyDescent="0.25">
      <c r="A76" t="s">
        <v>7342</v>
      </c>
      <c r="B76" t="s">
        <v>7353</v>
      </c>
      <c r="C76" t="s">
        <v>224</v>
      </c>
      <c r="D76" t="str">
        <f>VLOOKUP(C76,'Programas-Mestrado'!$C:$D,2,0)</f>
        <v>PPGAS</v>
      </c>
      <c r="E76" t="s">
        <v>258</v>
      </c>
      <c r="F76" s="10">
        <v>45474</v>
      </c>
      <c r="G76" s="10">
        <v>46112</v>
      </c>
      <c r="H76" s="10">
        <f>EDATE(G76,1)</f>
        <v>46142</v>
      </c>
      <c r="I76" s="10" t="s">
        <v>987</v>
      </c>
      <c r="J76" s="10" t="s">
        <v>988</v>
      </c>
      <c r="K76" t="s">
        <v>3351</v>
      </c>
      <c r="P76" s="29">
        <f t="shared" si="1"/>
        <v>46112</v>
      </c>
      <c r="Q76" s="30"/>
      <c r="R76" s="30"/>
      <c r="S76" s="30"/>
    </row>
    <row r="77" spans="1:19" x14ac:dyDescent="0.25">
      <c r="A77" t="s">
        <v>7168</v>
      </c>
      <c r="B77" t="s">
        <v>7197</v>
      </c>
      <c r="C77" t="s">
        <v>224</v>
      </c>
      <c r="D77" t="str">
        <f>VLOOKUP(C77,'Programas-Mestrado'!$C:$D,2,0)</f>
        <v>PPGAS</v>
      </c>
      <c r="E77" t="s">
        <v>258</v>
      </c>
      <c r="F77" s="10">
        <v>45413</v>
      </c>
      <c r="G77" s="10">
        <v>46112</v>
      </c>
      <c r="H77" s="10">
        <f>EDATE(G77,1)</f>
        <v>46142</v>
      </c>
      <c r="I77" s="10" t="s">
        <v>987</v>
      </c>
      <c r="J77" s="10" t="s">
        <v>988</v>
      </c>
      <c r="K77" t="s">
        <v>3351</v>
      </c>
      <c r="P77" s="29">
        <f t="shared" si="1"/>
        <v>46112</v>
      </c>
      <c r="Q77" s="30"/>
      <c r="R77" s="30"/>
      <c r="S77" s="30"/>
    </row>
    <row r="78" spans="1:19" x14ac:dyDescent="0.25">
      <c r="A78" t="s">
        <v>6431</v>
      </c>
      <c r="B78" t="s">
        <v>6437</v>
      </c>
      <c r="C78" t="s">
        <v>224</v>
      </c>
      <c r="D78" t="str">
        <f>VLOOKUP(C78,'Programas-Mestrado'!$C:$D,2,0)</f>
        <v>PPGAS</v>
      </c>
      <c r="E78" t="s">
        <v>517</v>
      </c>
      <c r="F78" s="10">
        <v>45170</v>
      </c>
      <c r="G78" s="10">
        <v>46507</v>
      </c>
      <c r="H78" s="10">
        <f>EDATE(G78,1)</f>
        <v>46537</v>
      </c>
      <c r="I78" s="10" t="s">
        <v>4843</v>
      </c>
      <c r="J78" s="10" t="s">
        <v>988</v>
      </c>
      <c r="K78" t="s">
        <v>3351</v>
      </c>
      <c r="P78" s="29">
        <f t="shared" si="1"/>
        <v>46507</v>
      </c>
      <c r="Q78" s="30"/>
      <c r="R78" s="30"/>
      <c r="S78" s="30"/>
    </row>
    <row r="79" spans="1:19" x14ac:dyDescent="0.25">
      <c r="A79" t="s">
        <v>4253</v>
      </c>
      <c r="B79" t="s">
        <v>4258</v>
      </c>
      <c r="C79" t="s">
        <v>224</v>
      </c>
      <c r="D79" t="str">
        <f>VLOOKUP(C79,'Programas-Mestrado'!$C:$D,2,0)</f>
        <v>PPGAS</v>
      </c>
      <c r="E79" t="s">
        <v>517</v>
      </c>
      <c r="F79" s="10">
        <v>44562</v>
      </c>
      <c r="G79" s="10">
        <v>46022</v>
      </c>
      <c r="H79" s="10">
        <f>EDATE(G79,1)</f>
        <v>46053</v>
      </c>
      <c r="I79" s="10" t="s">
        <v>987</v>
      </c>
      <c r="J79" s="10" t="s">
        <v>988</v>
      </c>
      <c r="K79" t="s">
        <v>3351</v>
      </c>
      <c r="P79" s="29">
        <f t="shared" si="1"/>
        <v>46022</v>
      </c>
      <c r="Q79" s="30"/>
      <c r="R79" s="30"/>
      <c r="S79" s="30"/>
    </row>
    <row r="80" spans="1:19" x14ac:dyDescent="0.25">
      <c r="A80" t="s">
        <v>4882</v>
      </c>
      <c r="B80" t="s">
        <v>4924</v>
      </c>
      <c r="C80" t="s">
        <v>224</v>
      </c>
      <c r="D80" t="str">
        <f>VLOOKUP(C80,'Programas-Mestrado'!$C:$D,2,0)</f>
        <v>PPGAS</v>
      </c>
      <c r="E80" t="s">
        <v>517</v>
      </c>
      <c r="F80" s="10">
        <v>44774</v>
      </c>
      <c r="G80" s="10">
        <v>46234</v>
      </c>
      <c r="H80" s="10">
        <f>EDATE(G80,1)</f>
        <v>46265</v>
      </c>
      <c r="I80" s="10" t="s">
        <v>987</v>
      </c>
      <c r="J80" s="10" t="s">
        <v>988</v>
      </c>
      <c r="K80" t="s">
        <v>3351</v>
      </c>
      <c r="P80" s="29">
        <f t="shared" si="1"/>
        <v>46234</v>
      </c>
      <c r="Q80" s="30"/>
      <c r="R80" s="30"/>
      <c r="S80" s="30"/>
    </row>
    <row r="81" spans="1:19" x14ac:dyDescent="0.25">
      <c r="A81" t="s">
        <v>7341</v>
      </c>
      <c r="B81" t="s">
        <v>7352</v>
      </c>
      <c r="C81" t="s">
        <v>224</v>
      </c>
      <c r="D81" t="str">
        <f>VLOOKUP(C81,'Programas-Mestrado'!$C:$D,2,0)</f>
        <v>PPGAS</v>
      </c>
      <c r="E81" t="s">
        <v>517</v>
      </c>
      <c r="F81" s="10">
        <v>45474</v>
      </c>
      <c r="G81" s="10">
        <v>46843</v>
      </c>
      <c r="H81" s="10">
        <f>EDATE(G81,1)</f>
        <v>46873</v>
      </c>
      <c r="I81" s="10" t="s">
        <v>987</v>
      </c>
      <c r="J81" s="10" t="s">
        <v>988</v>
      </c>
      <c r="K81" t="s">
        <v>3351</v>
      </c>
      <c r="P81" s="29">
        <f t="shared" si="1"/>
        <v>46843</v>
      </c>
      <c r="Q81" s="30"/>
      <c r="R81" s="30"/>
      <c r="S81" s="30"/>
    </row>
    <row r="82" spans="1:19" x14ac:dyDescent="0.25">
      <c r="A82" t="s">
        <v>4989</v>
      </c>
      <c r="B82" t="s">
        <v>5013</v>
      </c>
      <c r="C82" t="s">
        <v>224</v>
      </c>
      <c r="D82" t="str">
        <f>VLOOKUP(C82,'Programas-Mestrado'!$C:$D,2,0)</f>
        <v>PPGAS</v>
      </c>
      <c r="E82" t="s">
        <v>517</v>
      </c>
      <c r="F82" s="10">
        <v>44805</v>
      </c>
      <c r="G82" s="10">
        <v>46173</v>
      </c>
      <c r="H82" s="10">
        <f>EDATE(G82,1)</f>
        <v>46203</v>
      </c>
      <c r="I82" s="10" t="s">
        <v>987</v>
      </c>
      <c r="J82" s="10" t="s">
        <v>988</v>
      </c>
      <c r="K82" t="s">
        <v>3351</v>
      </c>
      <c r="P82" s="29">
        <f t="shared" si="1"/>
        <v>46173</v>
      </c>
      <c r="Q82" s="30"/>
      <c r="R82" s="30"/>
      <c r="S82" s="30"/>
    </row>
    <row r="83" spans="1:19" x14ac:dyDescent="0.25">
      <c r="A83" t="s">
        <v>6218</v>
      </c>
      <c r="B83" t="s">
        <v>6222</v>
      </c>
      <c r="C83" t="s">
        <v>224</v>
      </c>
      <c r="D83" t="str">
        <f>VLOOKUP(C83,'Programas-Mestrado'!$C:$D,2,0)</f>
        <v>PPGAS</v>
      </c>
      <c r="E83" t="s">
        <v>517</v>
      </c>
      <c r="F83" s="10">
        <v>45078</v>
      </c>
      <c r="G83" s="10">
        <v>46507</v>
      </c>
      <c r="H83" s="10">
        <f>EDATE(G83,1)</f>
        <v>46537</v>
      </c>
      <c r="I83" s="10" t="s">
        <v>987</v>
      </c>
      <c r="J83" s="10" t="s">
        <v>988</v>
      </c>
      <c r="K83" t="s">
        <v>3351</v>
      </c>
      <c r="P83" s="29">
        <f t="shared" si="1"/>
        <v>46507</v>
      </c>
      <c r="Q83" s="30"/>
      <c r="R83" s="30"/>
      <c r="S83" s="30"/>
    </row>
    <row r="84" spans="1:19" x14ac:dyDescent="0.25">
      <c r="A84" t="s">
        <v>6544</v>
      </c>
      <c r="B84" t="s">
        <v>6556</v>
      </c>
      <c r="C84" t="s">
        <v>224</v>
      </c>
      <c r="D84" t="str">
        <f>VLOOKUP(C84,'Programas-Mestrado'!$C:$D,2,0)</f>
        <v>PPGAS</v>
      </c>
      <c r="E84" t="s">
        <v>517</v>
      </c>
      <c r="F84" s="10">
        <v>45261</v>
      </c>
      <c r="G84" s="10">
        <v>46507</v>
      </c>
      <c r="H84" s="10">
        <f>EDATE(G84,1)</f>
        <v>46537</v>
      </c>
      <c r="I84" s="10" t="s">
        <v>987</v>
      </c>
      <c r="J84" s="10" t="s">
        <v>988</v>
      </c>
      <c r="K84" t="s">
        <v>3351</v>
      </c>
      <c r="P84" s="29">
        <f t="shared" si="1"/>
        <v>46507</v>
      </c>
      <c r="Q84" s="30"/>
      <c r="R84" s="30"/>
      <c r="S84" s="30"/>
    </row>
    <row r="85" spans="1:19" x14ac:dyDescent="0.25">
      <c r="A85" t="s">
        <v>4621</v>
      </c>
      <c r="B85" t="s">
        <v>4647</v>
      </c>
      <c r="C85" t="s">
        <v>224</v>
      </c>
      <c r="D85" t="str">
        <f>VLOOKUP(C85,'Programas-Mestrado'!$C:$D,2,0)</f>
        <v>PPGAS</v>
      </c>
      <c r="E85" t="s">
        <v>517</v>
      </c>
      <c r="F85" s="10">
        <v>44652</v>
      </c>
      <c r="G85" s="10">
        <v>46112</v>
      </c>
      <c r="H85" s="10">
        <f>EDATE(G85,1)</f>
        <v>46142</v>
      </c>
      <c r="I85" t="s">
        <v>987</v>
      </c>
      <c r="J85" s="10" t="s">
        <v>988</v>
      </c>
      <c r="K85" t="s">
        <v>3351</v>
      </c>
      <c r="P85" s="29">
        <f t="shared" si="1"/>
        <v>46112</v>
      </c>
      <c r="Q85" s="30"/>
      <c r="R85" s="30"/>
      <c r="S85" s="30"/>
    </row>
    <row r="86" spans="1:19" x14ac:dyDescent="0.25">
      <c r="A86" t="s">
        <v>4188</v>
      </c>
      <c r="B86" t="s">
        <v>4194</v>
      </c>
      <c r="C86" t="s">
        <v>224</v>
      </c>
      <c r="D86" t="str">
        <f>VLOOKUP(C86,'Programas-Mestrado'!$C:$D,2,0)</f>
        <v>PPGAS</v>
      </c>
      <c r="E86" t="s">
        <v>517</v>
      </c>
      <c r="F86" s="10">
        <v>44470</v>
      </c>
      <c r="G86" s="10">
        <v>45930</v>
      </c>
      <c r="H86" s="10">
        <f>EDATE(G86,1)</f>
        <v>45960</v>
      </c>
      <c r="I86" s="10" t="s">
        <v>987</v>
      </c>
      <c r="J86" s="10" t="s">
        <v>988</v>
      </c>
      <c r="K86" t="s">
        <v>3351</v>
      </c>
      <c r="P86" s="29">
        <f t="shared" si="1"/>
        <v>45930</v>
      </c>
      <c r="Q86" s="30"/>
      <c r="R86" s="30"/>
      <c r="S86" s="30"/>
    </row>
    <row r="87" spans="1:19" x14ac:dyDescent="0.25">
      <c r="A87" t="s">
        <v>4883</v>
      </c>
      <c r="B87" t="s">
        <v>4925</v>
      </c>
      <c r="C87" t="s">
        <v>224</v>
      </c>
      <c r="D87" t="str">
        <f>VLOOKUP(C87,'Programas-Mestrado'!$C:$D,2,0)</f>
        <v>PPGAS</v>
      </c>
      <c r="E87" t="s">
        <v>517</v>
      </c>
      <c r="F87" s="10">
        <v>44774</v>
      </c>
      <c r="G87" s="10">
        <v>46234</v>
      </c>
      <c r="H87" s="10">
        <f>EDATE(G87,1)</f>
        <v>46265</v>
      </c>
      <c r="I87" s="10" t="s">
        <v>987</v>
      </c>
      <c r="J87" s="10" t="s">
        <v>988</v>
      </c>
      <c r="K87" t="s">
        <v>3351</v>
      </c>
      <c r="P87" s="29">
        <f t="shared" si="1"/>
        <v>46234</v>
      </c>
      <c r="Q87" s="30"/>
      <c r="R87" s="30"/>
      <c r="S87" s="30"/>
    </row>
    <row r="88" spans="1:19" x14ac:dyDescent="0.25">
      <c r="A88" t="s">
        <v>3436</v>
      </c>
      <c r="B88" t="s">
        <v>3452</v>
      </c>
      <c r="C88" t="s">
        <v>224</v>
      </c>
      <c r="D88" t="str">
        <f>VLOOKUP(C88,'Programas-Mestrado'!$C:$D,2,0)</f>
        <v>PPGAS</v>
      </c>
      <c r="E88" t="s">
        <v>517</v>
      </c>
      <c r="F88" s="10">
        <v>44075</v>
      </c>
      <c r="G88" s="10">
        <v>45535</v>
      </c>
      <c r="H88" s="10">
        <f>EDATE(G88,1)</f>
        <v>45565</v>
      </c>
      <c r="I88" s="10" t="s">
        <v>987</v>
      </c>
      <c r="J88" s="10" t="s">
        <v>988</v>
      </c>
      <c r="K88" t="s">
        <v>3351</v>
      </c>
      <c r="P88" s="29">
        <f t="shared" si="1"/>
        <v>45535</v>
      </c>
      <c r="Q88" s="30"/>
      <c r="R88" s="30"/>
      <c r="S88" s="30"/>
    </row>
    <row r="89" spans="1:19" x14ac:dyDescent="0.25">
      <c r="A89" t="s">
        <v>4727</v>
      </c>
      <c r="B89" t="s">
        <v>7087</v>
      </c>
      <c r="C89" t="s">
        <v>224</v>
      </c>
      <c r="D89" t="str">
        <f>VLOOKUP(C89,'Programas-Mestrado'!$C:$D,2,0)</f>
        <v>PPGAS</v>
      </c>
      <c r="E89" t="s">
        <v>517</v>
      </c>
      <c r="F89" s="10">
        <v>45383</v>
      </c>
      <c r="G89" s="10">
        <v>46843</v>
      </c>
      <c r="H89" s="10">
        <f>EDATE(G89,1)</f>
        <v>46873</v>
      </c>
      <c r="I89" s="10" t="s">
        <v>987</v>
      </c>
      <c r="J89" s="10" t="s">
        <v>988</v>
      </c>
      <c r="K89" t="s">
        <v>3351</v>
      </c>
      <c r="P89" s="29">
        <f t="shared" si="1"/>
        <v>46843</v>
      </c>
      <c r="Q89" s="30"/>
      <c r="R89" s="30"/>
      <c r="S89" s="30"/>
    </row>
    <row r="90" spans="1:19" x14ac:dyDescent="0.25">
      <c r="A90" t="s">
        <v>7046</v>
      </c>
      <c r="B90" t="s">
        <v>7088</v>
      </c>
      <c r="C90" t="s">
        <v>224</v>
      </c>
      <c r="D90" t="str">
        <f>VLOOKUP(C90,'Programas-Mestrado'!$C:$D,2,0)</f>
        <v>PPGAS</v>
      </c>
      <c r="E90" t="s">
        <v>517</v>
      </c>
      <c r="F90" s="10">
        <v>45383</v>
      </c>
      <c r="G90" s="10">
        <v>46843</v>
      </c>
      <c r="H90" s="10">
        <f>EDATE(G90,1)</f>
        <v>46873</v>
      </c>
      <c r="I90" s="10" t="s">
        <v>987</v>
      </c>
      <c r="J90" s="10" t="s">
        <v>988</v>
      </c>
      <c r="K90" t="s">
        <v>3351</v>
      </c>
      <c r="P90" s="29">
        <f t="shared" si="1"/>
        <v>46843</v>
      </c>
      <c r="Q90" s="30"/>
      <c r="R90" s="30"/>
      <c r="S90" s="30"/>
    </row>
    <row r="91" spans="1:19" x14ac:dyDescent="0.25">
      <c r="A91" t="s">
        <v>4990</v>
      </c>
      <c r="B91" t="s">
        <v>5014</v>
      </c>
      <c r="C91" t="s">
        <v>224</v>
      </c>
      <c r="D91" t="str">
        <f>VLOOKUP(C91,'Programas-Mestrado'!$C:$D,2,0)</f>
        <v>PPGAS</v>
      </c>
      <c r="E91" t="s">
        <v>517</v>
      </c>
      <c r="F91" s="10">
        <v>44805</v>
      </c>
      <c r="G91" s="10">
        <v>46142</v>
      </c>
      <c r="H91" s="10">
        <f>EDATE(G91,1)</f>
        <v>46172</v>
      </c>
      <c r="I91" s="10" t="s">
        <v>987</v>
      </c>
      <c r="J91" s="10" t="s">
        <v>988</v>
      </c>
      <c r="K91" t="s">
        <v>3351</v>
      </c>
      <c r="P91" s="29">
        <f t="shared" si="1"/>
        <v>46142</v>
      </c>
      <c r="Q91" s="30"/>
      <c r="R91" s="30"/>
      <c r="S91" s="30"/>
    </row>
    <row r="92" spans="1:19" x14ac:dyDescent="0.25">
      <c r="A92" t="s">
        <v>9</v>
      </c>
      <c r="B92" t="s">
        <v>4404</v>
      </c>
      <c r="C92" t="s">
        <v>224</v>
      </c>
      <c r="D92" t="str">
        <f>VLOOKUP(C92,'Programas-Mestrado'!$C:$D,2,0)</f>
        <v>PPGAS</v>
      </c>
      <c r="E92" t="s">
        <v>517</v>
      </c>
      <c r="F92" s="10">
        <v>44621</v>
      </c>
      <c r="G92" s="10">
        <v>46081</v>
      </c>
      <c r="H92" s="10">
        <f>EDATE(G92,1)</f>
        <v>46109</v>
      </c>
      <c r="I92" s="10" t="s">
        <v>987</v>
      </c>
      <c r="J92" s="10" t="s">
        <v>988</v>
      </c>
      <c r="K92" t="s">
        <v>3351</v>
      </c>
      <c r="P92" s="29">
        <f t="shared" si="1"/>
        <v>46081</v>
      </c>
      <c r="Q92" s="30"/>
      <c r="R92" s="30"/>
      <c r="S92" s="30"/>
    </row>
    <row r="93" spans="1:19" x14ac:dyDescent="0.25">
      <c r="A93" t="s">
        <v>7047</v>
      </c>
      <c r="B93" t="s">
        <v>7089</v>
      </c>
      <c r="C93" t="s">
        <v>224</v>
      </c>
      <c r="D93" t="str">
        <f>VLOOKUP(C93,'Programas-Mestrado'!$C:$D,2,0)</f>
        <v>PPGAS</v>
      </c>
      <c r="E93" t="s">
        <v>517</v>
      </c>
      <c r="F93" s="10">
        <v>45383</v>
      </c>
      <c r="G93" s="10">
        <v>46843</v>
      </c>
      <c r="H93" s="10">
        <f>EDATE(G93,1)</f>
        <v>46873</v>
      </c>
      <c r="I93" s="10" t="s">
        <v>987</v>
      </c>
      <c r="J93" s="10" t="s">
        <v>988</v>
      </c>
      <c r="K93" t="s">
        <v>3351</v>
      </c>
      <c r="P93" s="29">
        <f t="shared" si="1"/>
        <v>46843</v>
      </c>
      <c r="Q93" s="30"/>
      <c r="R93" s="30"/>
      <c r="S93" s="30"/>
    </row>
    <row r="94" spans="1:19" x14ac:dyDescent="0.25">
      <c r="A94" t="s">
        <v>4814</v>
      </c>
      <c r="B94" t="s">
        <v>4923</v>
      </c>
      <c r="C94" t="s">
        <v>224</v>
      </c>
      <c r="D94" t="str">
        <f>VLOOKUP(C94,'Programas-Mestrado'!$C:$D,2,0)</f>
        <v>PPGAS</v>
      </c>
      <c r="E94" t="s">
        <v>517</v>
      </c>
      <c r="F94" s="10">
        <v>44774</v>
      </c>
      <c r="G94" s="10">
        <v>46203</v>
      </c>
      <c r="H94" s="10">
        <f>EDATE(G94,1)</f>
        <v>46233</v>
      </c>
      <c r="I94" t="s">
        <v>987</v>
      </c>
      <c r="J94" s="10" t="s">
        <v>3556</v>
      </c>
      <c r="K94" t="s">
        <v>3351</v>
      </c>
      <c r="P94" s="29">
        <f t="shared" si="1"/>
        <v>46203</v>
      </c>
      <c r="Q94" s="30"/>
      <c r="R94" s="30"/>
      <c r="S94" s="30"/>
    </row>
    <row r="95" spans="1:19" x14ac:dyDescent="0.25">
      <c r="A95" t="s">
        <v>6050</v>
      </c>
      <c r="B95" t="s">
        <v>6108</v>
      </c>
      <c r="C95" t="s">
        <v>4499</v>
      </c>
      <c r="D95" t="str">
        <f>VLOOKUP(C95,'Programas-Mestrado'!$C:$D,2,0)</f>
        <v>PPGA-So</v>
      </c>
      <c r="E95" t="s">
        <v>258</v>
      </c>
      <c r="F95" s="10">
        <v>45017</v>
      </c>
      <c r="G95" s="10">
        <v>45747</v>
      </c>
      <c r="H95" s="10">
        <f>EDATE(G95,1)</f>
        <v>45777</v>
      </c>
      <c r="I95" s="10" t="s">
        <v>987</v>
      </c>
      <c r="J95" s="10" t="s">
        <v>988</v>
      </c>
      <c r="K95" t="s">
        <v>3351</v>
      </c>
      <c r="P95" s="29">
        <f t="shared" si="1"/>
        <v>45747</v>
      </c>
      <c r="Q95" s="30"/>
      <c r="R95" s="30"/>
      <c r="S95" s="30"/>
    </row>
    <row r="96" spans="1:19" x14ac:dyDescent="0.25">
      <c r="A96" t="s">
        <v>6051</v>
      </c>
      <c r="B96" t="s">
        <v>6109</v>
      </c>
      <c r="C96" t="s">
        <v>4499</v>
      </c>
      <c r="D96" t="str">
        <f>VLOOKUP(C96,'Programas-Mestrado'!$C:$D,2,0)</f>
        <v>PPGA-So</v>
      </c>
      <c r="E96" t="s">
        <v>258</v>
      </c>
      <c r="F96" s="10">
        <v>45017</v>
      </c>
      <c r="G96" s="10">
        <v>45747</v>
      </c>
      <c r="H96" s="10">
        <f>EDATE(G96,1)</f>
        <v>45777</v>
      </c>
      <c r="I96" s="10" t="s">
        <v>987</v>
      </c>
      <c r="J96" s="10" t="s">
        <v>988</v>
      </c>
      <c r="K96" t="s">
        <v>3351</v>
      </c>
      <c r="P96" s="29">
        <f t="shared" si="1"/>
        <v>45747</v>
      </c>
      <c r="Q96" s="30"/>
      <c r="R96" s="30"/>
      <c r="S96" s="30"/>
    </row>
    <row r="97" spans="1:19" x14ac:dyDescent="0.25">
      <c r="A97" t="s">
        <v>6229</v>
      </c>
      <c r="B97" t="s">
        <v>6242</v>
      </c>
      <c r="C97" t="s">
        <v>225</v>
      </c>
      <c r="D97" t="str">
        <f>VLOOKUP(C97,'Programas-Mestrado'!$C:$D,2,0)</f>
        <v>PPGBiotec</v>
      </c>
      <c r="E97" t="s">
        <v>258</v>
      </c>
      <c r="F97" s="10">
        <v>45078</v>
      </c>
      <c r="G97" s="10">
        <v>45808</v>
      </c>
      <c r="H97" s="10">
        <f>EDATE(G97,1)</f>
        <v>45838</v>
      </c>
      <c r="I97" s="10" t="s">
        <v>987</v>
      </c>
      <c r="J97" s="10" t="s">
        <v>988</v>
      </c>
      <c r="K97" t="s">
        <v>3351</v>
      </c>
      <c r="P97" s="29">
        <f t="shared" si="1"/>
        <v>45808</v>
      </c>
      <c r="Q97" s="30"/>
      <c r="R97" s="30"/>
      <c r="S97" s="30"/>
    </row>
    <row r="98" spans="1:19" x14ac:dyDescent="0.25">
      <c r="A98" t="s">
        <v>5296</v>
      </c>
      <c r="B98" t="s">
        <v>5411</v>
      </c>
      <c r="C98" t="s">
        <v>225</v>
      </c>
      <c r="D98" t="str">
        <f>VLOOKUP(C98,'Programas-Mestrado'!$C:$D,2,0)</f>
        <v>PPGBiotec</v>
      </c>
      <c r="E98" t="s">
        <v>258</v>
      </c>
      <c r="F98" s="10">
        <v>44986</v>
      </c>
      <c r="G98" s="10">
        <v>45716</v>
      </c>
      <c r="H98" s="10">
        <f>EDATE(G98,1)</f>
        <v>45744</v>
      </c>
      <c r="I98" s="10" t="s">
        <v>987</v>
      </c>
      <c r="J98" s="10" t="s">
        <v>988</v>
      </c>
      <c r="K98" t="s">
        <v>3351</v>
      </c>
      <c r="P98" s="29">
        <f t="shared" si="1"/>
        <v>45716</v>
      </c>
      <c r="Q98" s="30"/>
      <c r="R98" s="30"/>
      <c r="S98" s="30"/>
    </row>
    <row r="99" spans="1:19" x14ac:dyDescent="0.25">
      <c r="A99" t="s">
        <v>6024</v>
      </c>
      <c r="B99" t="s">
        <v>6079</v>
      </c>
      <c r="C99" t="s">
        <v>225</v>
      </c>
      <c r="D99" t="str">
        <f>VLOOKUP(C99,'Programas-Mestrado'!$C:$D,2,0)</f>
        <v>PPGBiotec</v>
      </c>
      <c r="E99" t="s">
        <v>258</v>
      </c>
      <c r="F99" s="10">
        <v>45017</v>
      </c>
      <c r="G99" s="10">
        <v>45747</v>
      </c>
      <c r="H99" s="10">
        <f>EDATE(G99,1)</f>
        <v>45777</v>
      </c>
      <c r="I99" s="10" t="s">
        <v>987</v>
      </c>
      <c r="J99" s="10" t="s">
        <v>988</v>
      </c>
      <c r="K99" t="s">
        <v>3351</v>
      </c>
      <c r="P99" s="29">
        <f t="shared" si="1"/>
        <v>45747</v>
      </c>
      <c r="Q99" s="30"/>
      <c r="R99" s="30"/>
      <c r="S99" s="30"/>
    </row>
    <row r="100" spans="1:19" x14ac:dyDescent="0.25">
      <c r="A100" t="s">
        <v>6157</v>
      </c>
      <c r="B100" t="s">
        <v>6193</v>
      </c>
      <c r="C100" t="s">
        <v>225</v>
      </c>
      <c r="D100" t="str">
        <f>VLOOKUP(C100,'Programas-Mestrado'!$C:$D,2,0)</f>
        <v>PPGBiotec</v>
      </c>
      <c r="E100" t="s">
        <v>258</v>
      </c>
      <c r="F100" s="10">
        <v>45047</v>
      </c>
      <c r="G100" s="10">
        <v>45777</v>
      </c>
      <c r="H100" s="10">
        <f>EDATE(G100,1)</f>
        <v>45807</v>
      </c>
      <c r="I100" s="10" t="s">
        <v>987</v>
      </c>
      <c r="J100" s="10" t="s">
        <v>988</v>
      </c>
      <c r="K100" t="s">
        <v>3351</v>
      </c>
      <c r="P100" s="29">
        <f t="shared" si="1"/>
        <v>45777</v>
      </c>
      <c r="Q100" s="30"/>
      <c r="R100" s="30"/>
      <c r="S100" s="30"/>
    </row>
    <row r="101" spans="1:19" x14ac:dyDescent="0.25">
      <c r="A101" t="s">
        <v>6518</v>
      </c>
      <c r="B101" t="s">
        <v>6523</v>
      </c>
      <c r="C101" t="s">
        <v>225</v>
      </c>
      <c r="D101" t="str">
        <f>VLOOKUP(C101,'Programas-Mestrado'!$C:$D,2,0)</f>
        <v>PPGBiotec</v>
      </c>
      <c r="E101" t="s">
        <v>258</v>
      </c>
      <c r="F101" s="10">
        <v>45231</v>
      </c>
      <c r="G101" s="10">
        <v>45626</v>
      </c>
      <c r="H101" s="10">
        <f>EDATE(G101,1)</f>
        <v>45656</v>
      </c>
      <c r="I101" s="10" t="s">
        <v>987</v>
      </c>
      <c r="J101" s="10" t="s">
        <v>988</v>
      </c>
      <c r="K101" t="s">
        <v>3351</v>
      </c>
      <c r="P101" s="29">
        <f t="shared" si="1"/>
        <v>45626</v>
      </c>
      <c r="Q101" s="30"/>
      <c r="R101" s="30"/>
      <c r="S101" s="30"/>
    </row>
    <row r="102" spans="1:19" x14ac:dyDescent="0.25">
      <c r="A102" t="s">
        <v>6519</v>
      </c>
      <c r="B102" t="s">
        <v>6524</v>
      </c>
      <c r="C102" t="s">
        <v>225</v>
      </c>
      <c r="D102" t="str">
        <f>VLOOKUP(C102,'Programas-Mestrado'!$C:$D,2,0)</f>
        <v>PPGBiotec</v>
      </c>
      <c r="E102" t="s">
        <v>258</v>
      </c>
      <c r="F102" s="10">
        <v>45231</v>
      </c>
      <c r="G102" s="10">
        <v>45961</v>
      </c>
      <c r="H102" s="10">
        <f>EDATE(G102,1)</f>
        <v>45991</v>
      </c>
      <c r="I102" s="10" t="s">
        <v>987</v>
      </c>
      <c r="J102" s="10" t="s">
        <v>988</v>
      </c>
      <c r="K102" t="s">
        <v>3351</v>
      </c>
      <c r="P102" s="29">
        <f t="shared" si="1"/>
        <v>45961</v>
      </c>
      <c r="Q102" s="30"/>
      <c r="R102" s="30"/>
      <c r="S102" s="30"/>
    </row>
    <row r="103" spans="1:19" x14ac:dyDescent="0.25">
      <c r="A103" t="s">
        <v>6261</v>
      </c>
      <c r="B103" t="s">
        <v>6266</v>
      </c>
      <c r="C103" t="s">
        <v>225</v>
      </c>
      <c r="D103" t="str">
        <f>VLOOKUP(C103,'Programas-Mestrado'!$C:$D,2,0)</f>
        <v>PPGBiotec</v>
      </c>
      <c r="E103" t="s">
        <v>258</v>
      </c>
      <c r="F103" s="10">
        <v>45108</v>
      </c>
      <c r="G103" s="10">
        <v>45838</v>
      </c>
      <c r="H103" s="10">
        <f>EDATE(G103,1)</f>
        <v>45868</v>
      </c>
      <c r="I103" s="10" t="s">
        <v>987</v>
      </c>
      <c r="J103" s="10" t="s">
        <v>988</v>
      </c>
      <c r="K103" t="s">
        <v>3351</v>
      </c>
      <c r="P103" s="29">
        <f t="shared" si="1"/>
        <v>45838</v>
      </c>
      <c r="Q103" s="30"/>
      <c r="R103" s="30"/>
      <c r="S103" s="30"/>
    </row>
    <row r="104" spans="1:19" x14ac:dyDescent="0.25">
      <c r="A104" t="s">
        <v>6520</v>
      </c>
      <c r="B104" t="s">
        <v>6525</v>
      </c>
      <c r="C104" t="s">
        <v>225</v>
      </c>
      <c r="D104" t="str">
        <f>VLOOKUP(C104,'Programas-Mestrado'!$C:$D,2,0)</f>
        <v>PPGBiotec</v>
      </c>
      <c r="E104" t="s">
        <v>258</v>
      </c>
      <c r="F104" s="10">
        <v>45231</v>
      </c>
      <c r="G104" s="10">
        <v>45961</v>
      </c>
      <c r="H104" s="10">
        <f>EDATE(G104,1)</f>
        <v>45991</v>
      </c>
      <c r="I104" t="s">
        <v>987</v>
      </c>
      <c r="J104" s="10" t="s">
        <v>988</v>
      </c>
      <c r="K104" t="s">
        <v>3351</v>
      </c>
      <c r="P104" s="29">
        <f t="shared" si="1"/>
        <v>45961</v>
      </c>
      <c r="Q104" s="30"/>
      <c r="R104" s="30"/>
      <c r="S104" s="30"/>
    </row>
    <row r="105" spans="1:19" x14ac:dyDescent="0.25">
      <c r="A105" t="s">
        <v>6025</v>
      </c>
      <c r="B105" t="s">
        <v>6080</v>
      </c>
      <c r="C105" t="s">
        <v>225</v>
      </c>
      <c r="D105" t="str">
        <f>VLOOKUP(C105,'Programas-Mestrado'!$C:$D,2,0)</f>
        <v>PPGBiotec</v>
      </c>
      <c r="E105" t="s">
        <v>258</v>
      </c>
      <c r="F105" s="10">
        <v>45017</v>
      </c>
      <c r="G105" s="10">
        <v>45747</v>
      </c>
      <c r="H105" s="10">
        <f>EDATE(G105,1)</f>
        <v>45777</v>
      </c>
      <c r="I105" s="10" t="s">
        <v>987</v>
      </c>
      <c r="J105" s="10" t="s">
        <v>988</v>
      </c>
      <c r="K105" t="s">
        <v>3351</v>
      </c>
      <c r="P105" s="29">
        <f t="shared" si="1"/>
        <v>45747</v>
      </c>
      <c r="Q105" s="30"/>
      <c r="R105" s="30"/>
      <c r="S105" s="30"/>
    </row>
    <row r="106" spans="1:19" x14ac:dyDescent="0.25">
      <c r="A106" t="s">
        <v>6158</v>
      </c>
      <c r="B106" t="s">
        <v>6194</v>
      </c>
      <c r="C106" t="s">
        <v>225</v>
      </c>
      <c r="D106" t="str">
        <f>VLOOKUP(C106,'Programas-Mestrado'!$C:$D,2,0)</f>
        <v>PPGBiotec</v>
      </c>
      <c r="E106" t="s">
        <v>258</v>
      </c>
      <c r="F106" s="10">
        <v>45047</v>
      </c>
      <c r="G106" s="10">
        <v>45777</v>
      </c>
      <c r="H106" s="10">
        <f>EDATE(G106,1)</f>
        <v>45807</v>
      </c>
      <c r="I106" s="10" t="s">
        <v>987</v>
      </c>
      <c r="J106" s="10" t="s">
        <v>988</v>
      </c>
      <c r="K106" t="s">
        <v>3351</v>
      </c>
      <c r="P106" s="29">
        <f t="shared" si="1"/>
        <v>45777</v>
      </c>
      <c r="Q106" s="30"/>
      <c r="R106" s="30"/>
      <c r="S106" s="30"/>
    </row>
    <row r="107" spans="1:19" x14ac:dyDescent="0.25">
      <c r="A107" t="s">
        <v>7366</v>
      </c>
      <c r="B107" t="s">
        <v>7400</v>
      </c>
      <c r="C107" t="s">
        <v>225</v>
      </c>
      <c r="D107" t="str">
        <f>VLOOKUP(C107,'Programas-Mestrado'!$C:$D,2,0)</f>
        <v>PPGBiotec</v>
      </c>
      <c r="E107" t="s">
        <v>258</v>
      </c>
      <c r="F107" s="10">
        <v>45505</v>
      </c>
      <c r="G107" s="10">
        <v>46234</v>
      </c>
      <c r="H107" s="10">
        <f>EDATE(G107,1)</f>
        <v>46265</v>
      </c>
      <c r="I107" s="10" t="s">
        <v>987</v>
      </c>
      <c r="J107" s="10" t="s">
        <v>4497</v>
      </c>
      <c r="K107" t="s">
        <v>3351</v>
      </c>
      <c r="P107" s="29">
        <f t="shared" si="1"/>
        <v>46234</v>
      </c>
      <c r="Q107" s="30"/>
      <c r="R107" s="30"/>
      <c r="S107" s="30"/>
    </row>
    <row r="108" spans="1:19" x14ac:dyDescent="0.25">
      <c r="A108" t="s">
        <v>3886</v>
      </c>
      <c r="B108" t="s">
        <v>6529</v>
      </c>
      <c r="C108" t="s">
        <v>225</v>
      </c>
      <c r="D108" t="str">
        <f>VLOOKUP(C108,'Programas-Mestrado'!$C:$D,2,0)</f>
        <v>PPGBiotec</v>
      </c>
      <c r="E108" t="s">
        <v>517</v>
      </c>
      <c r="F108" s="10">
        <v>45261</v>
      </c>
      <c r="G108" s="10">
        <v>46721</v>
      </c>
      <c r="H108" s="10">
        <f>EDATE(G108,1)</f>
        <v>46751</v>
      </c>
      <c r="I108" s="10" t="s">
        <v>4843</v>
      </c>
      <c r="J108" s="10" t="s">
        <v>988</v>
      </c>
      <c r="K108" t="s">
        <v>3351</v>
      </c>
      <c r="P108" s="29">
        <f t="shared" si="1"/>
        <v>46721</v>
      </c>
      <c r="Q108" s="30"/>
      <c r="R108" s="30"/>
      <c r="S108" s="30"/>
    </row>
    <row r="109" spans="1:19" x14ac:dyDescent="0.25">
      <c r="A109" t="s">
        <v>6469</v>
      </c>
      <c r="B109" t="s">
        <v>6485</v>
      </c>
      <c r="C109" t="s">
        <v>225</v>
      </c>
      <c r="D109" t="str">
        <f>VLOOKUP(C109,'Programas-Mestrado'!$C:$D,2,0)</f>
        <v>PPGBiotec</v>
      </c>
      <c r="E109" t="s">
        <v>517</v>
      </c>
      <c r="F109" s="10">
        <v>45200</v>
      </c>
      <c r="G109" s="10">
        <v>46660</v>
      </c>
      <c r="H109" s="10">
        <f>EDATE(G109,1)</f>
        <v>46690</v>
      </c>
      <c r="I109" s="10" t="s">
        <v>987</v>
      </c>
      <c r="J109" s="10" t="s">
        <v>988</v>
      </c>
      <c r="K109" t="s">
        <v>3351</v>
      </c>
      <c r="P109" s="29">
        <f t="shared" si="1"/>
        <v>46660</v>
      </c>
      <c r="Q109" s="30"/>
      <c r="R109" s="30"/>
      <c r="S109" s="30"/>
    </row>
    <row r="110" spans="1:19" x14ac:dyDescent="0.25">
      <c r="A110" t="s">
        <v>5295</v>
      </c>
      <c r="B110" t="s">
        <v>5410</v>
      </c>
      <c r="C110" t="s">
        <v>225</v>
      </c>
      <c r="D110" t="str">
        <f>VLOOKUP(C110,'Programas-Mestrado'!$C:$D,2,0)</f>
        <v>PPGBiotec</v>
      </c>
      <c r="E110" t="s">
        <v>517</v>
      </c>
      <c r="F110" s="10">
        <v>44986</v>
      </c>
      <c r="G110" s="10">
        <v>46446</v>
      </c>
      <c r="H110" s="10">
        <f>EDATE(G110,1)</f>
        <v>46474</v>
      </c>
      <c r="I110" s="10" t="s">
        <v>987</v>
      </c>
      <c r="J110" s="10" t="s">
        <v>988</v>
      </c>
      <c r="K110" t="s">
        <v>3351</v>
      </c>
      <c r="P110" s="29">
        <f t="shared" si="1"/>
        <v>46446</v>
      </c>
      <c r="Q110" s="30"/>
      <c r="R110" s="30"/>
      <c r="S110" s="30"/>
    </row>
    <row r="111" spans="1:19" x14ac:dyDescent="0.25">
      <c r="A111" t="s">
        <v>6503</v>
      </c>
      <c r="B111" t="s">
        <v>6512</v>
      </c>
      <c r="C111" t="s">
        <v>225</v>
      </c>
      <c r="D111" t="str">
        <f>VLOOKUP(C111,'Programas-Mestrado'!$C:$D,2,0)</f>
        <v>PPGBiotec</v>
      </c>
      <c r="E111" t="s">
        <v>517</v>
      </c>
      <c r="F111" s="10">
        <v>45231</v>
      </c>
      <c r="G111" s="10">
        <v>46691</v>
      </c>
      <c r="H111" s="10">
        <f>EDATE(G111,1)</f>
        <v>46721</v>
      </c>
      <c r="I111" s="10" t="s">
        <v>987</v>
      </c>
      <c r="J111" s="10" t="s">
        <v>988</v>
      </c>
      <c r="K111" t="s">
        <v>3351</v>
      </c>
      <c r="P111" s="29">
        <f t="shared" si="1"/>
        <v>46691</v>
      </c>
      <c r="Q111" s="30"/>
      <c r="R111" s="30"/>
      <c r="S111" s="30"/>
    </row>
    <row r="112" spans="1:19" x14ac:dyDescent="0.25">
      <c r="A112" t="s">
        <v>7043</v>
      </c>
      <c r="B112" t="s">
        <v>7084</v>
      </c>
      <c r="C112" t="s">
        <v>225</v>
      </c>
      <c r="D112" t="str">
        <f>VLOOKUP(C112,'Programas-Mestrado'!$C:$D,2,0)</f>
        <v>PPGBiotec</v>
      </c>
      <c r="E112" t="s">
        <v>517</v>
      </c>
      <c r="F112" s="10">
        <v>45383</v>
      </c>
      <c r="G112" s="10">
        <v>46843</v>
      </c>
      <c r="H112" s="10">
        <f>EDATE(G112,1)</f>
        <v>46873</v>
      </c>
      <c r="I112" t="s">
        <v>987</v>
      </c>
      <c r="J112" s="10" t="s">
        <v>988</v>
      </c>
      <c r="K112" t="s">
        <v>3351</v>
      </c>
      <c r="P112" s="29">
        <f t="shared" si="1"/>
        <v>46843</v>
      </c>
      <c r="Q112" s="30"/>
      <c r="R112" s="30"/>
      <c r="S112" s="30"/>
    </row>
    <row r="113" spans="1:19" x14ac:dyDescent="0.25">
      <c r="A113" t="s">
        <v>7044</v>
      </c>
      <c r="B113" t="s">
        <v>7085</v>
      </c>
      <c r="C113" t="s">
        <v>225</v>
      </c>
      <c r="D113" t="str">
        <f>VLOOKUP(C113,'Programas-Mestrado'!$C:$D,2,0)</f>
        <v>PPGBiotec</v>
      </c>
      <c r="E113" t="s">
        <v>517</v>
      </c>
      <c r="F113" s="10">
        <v>45383</v>
      </c>
      <c r="G113" s="10">
        <v>46843</v>
      </c>
      <c r="H113" s="10">
        <f>EDATE(G113,1)</f>
        <v>46873</v>
      </c>
      <c r="I113" s="10" t="s">
        <v>987</v>
      </c>
      <c r="J113" s="10" t="s">
        <v>988</v>
      </c>
      <c r="K113" t="s">
        <v>3351</v>
      </c>
      <c r="P113" s="29">
        <f t="shared" si="1"/>
        <v>46843</v>
      </c>
      <c r="Q113" s="30"/>
      <c r="R113" s="30"/>
      <c r="S113" s="30"/>
    </row>
    <row r="114" spans="1:19" x14ac:dyDescent="0.25">
      <c r="A114" t="s">
        <v>5610</v>
      </c>
      <c r="B114" t="s">
        <v>6076</v>
      </c>
      <c r="C114" t="s">
        <v>225</v>
      </c>
      <c r="D114" t="str">
        <f>VLOOKUP(C114,'Programas-Mestrado'!$C:$D,2,0)</f>
        <v>PPGBiotec</v>
      </c>
      <c r="E114" t="s">
        <v>517</v>
      </c>
      <c r="F114" s="10">
        <v>45017</v>
      </c>
      <c r="G114" s="10">
        <v>46477</v>
      </c>
      <c r="H114" s="10">
        <f>EDATE(G114,1)</f>
        <v>46507</v>
      </c>
      <c r="I114" s="10" t="s">
        <v>987</v>
      </c>
      <c r="J114" s="10" t="s">
        <v>988</v>
      </c>
      <c r="K114" t="s">
        <v>3351</v>
      </c>
      <c r="P114" s="29">
        <f t="shared" si="1"/>
        <v>46477</v>
      </c>
      <c r="Q114" s="30"/>
      <c r="R114" s="30"/>
      <c r="S114" s="30"/>
    </row>
    <row r="115" spans="1:19" x14ac:dyDescent="0.25">
      <c r="A115" t="s">
        <v>4272</v>
      </c>
      <c r="B115" t="s">
        <v>4281</v>
      </c>
      <c r="C115" t="s">
        <v>225</v>
      </c>
      <c r="D115" t="str">
        <f>VLOOKUP(C115,'Programas-Mestrado'!$C:$D,2,0)</f>
        <v>PPGBiotec</v>
      </c>
      <c r="E115" t="s">
        <v>517</v>
      </c>
      <c r="F115" s="10">
        <v>44593</v>
      </c>
      <c r="G115" s="10">
        <v>45688</v>
      </c>
      <c r="H115" s="10">
        <f>EDATE(G115,1)</f>
        <v>45716</v>
      </c>
      <c r="I115" t="s">
        <v>987</v>
      </c>
      <c r="J115" s="10" t="s">
        <v>988</v>
      </c>
      <c r="K115" t="s">
        <v>3351</v>
      </c>
      <c r="P115" s="29">
        <f t="shared" si="1"/>
        <v>45688</v>
      </c>
      <c r="Q115" s="30"/>
      <c r="R115" s="30"/>
      <c r="S115" s="30"/>
    </row>
    <row r="116" spans="1:19" x14ac:dyDescent="0.25">
      <c r="A116" t="s">
        <v>1266</v>
      </c>
      <c r="B116" t="s">
        <v>6077</v>
      </c>
      <c r="C116" t="s">
        <v>225</v>
      </c>
      <c r="D116" t="str">
        <f>VLOOKUP(C116,'Programas-Mestrado'!$C:$D,2,0)</f>
        <v>PPGBiotec</v>
      </c>
      <c r="E116" t="s">
        <v>517</v>
      </c>
      <c r="F116" s="10">
        <v>45017</v>
      </c>
      <c r="G116" s="10">
        <v>46477</v>
      </c>
      <c r="H116" s="10">
        <f>EDATE(G116,1)</f>
        <v>46507</v>
      </c>
      <c r="I116" s="10" t="s">
        <v>987</v>
      </c>
      <c r="J116" s="10" t="s">
        <v>988</v>
      </c>
      <c r="K116" t="s">
        <v>3351</v>
      </c>
      <c r="P116" s="29">
        <f t="shared" si="1"/>
        <v>46477</v>
      </c>
      <c r="Q116" s="30"/>
      <c r="R116" s="30"/>
      <c r="S116" s="30"/>
    </row>
    <row r="117" spans="1:19" x14ac:dyDescent="0.25">
      <c r="A117" t="s">
        <v>5122</v>
      </c>
      <c r="B117" t="s">
        <v>5234</v>
      </c>
      <c r="C117" t="s">
        <v>225</v>
      </c>
      <c r="D117" t="str">
        <f>VLOOKUP(C117,'Programas-Mestrado'!$C:$D,2,0)</f>
        <v>PPGBiotec</v>
      </c>
      <c r="E117" t="s">
        <v>517</v>
      </c>
      <c r="F117" s="10">
        <v>44958</v>
      </c>
      <c r="G117" s="10">
        <v>46326</v>
      </c>
      <c r="H117" s="10">
        <f>EDATE(G117,1)</f>
        <v>46356</v>
      </c>
      <c r="I117" s="10" t="s">
        <v>987</v>
      </c>
      <c r="J117" s="10" t="s">
        <v>988</v>
      </c>
      <c r="K117" t="s">
        <v>3351</v>
      </c>
      <c r="P117" s="29">
        <f t="shared" si="1"/>
        <v>46326</v>
      </c>
      <c r="Q117" s="30"/>
      <c r="R117" s="30"/>
      <c r="S117" s="30"/>
    </row>
    <row r="118" spans="1:19" x14ac:dyDescent="0.25">
      <c r="A118" t="s">
        <v>686</v>
      </c>
      <c r="B118" t="s">
        <v>4263</v>
      </c>
      <c r="C118" t="s">
        <v>225</v>
      </c>
      <c r="D118" t="str">
        <f>VLOOKUP(C118,'Programas-Mestrado'!$C:$D,2,0)</f>
        <v>PPGBiotec</v>
      </c>
      <c r="E118" t="s">
        <v>517</v>
      </c>
      <c r="F118" s="10">
        <v>44562</v>
      </c>
      <c r="G118" s="10">
        <v>46022</v>
      </c>
      <c r="H118" s="10">
        <f>EDATE(G118,1)</f>
        <v>46053</v>
      </c>
      <c r="I118" s="10" t="s">
        <v>987</v>
      </c>
      <c r="J118" s="10" t="s">
        <v>988</v>
      </c>
      <c r="K118" t="s">
        <v>3351</v>
      </c>
      <c r="P118" s="29">
        <f t="shared" si="1"/>
        <v>46022</v>
      </c>
      <c r="Q118" s="30"/>
      <c r="R118" s="30"/>
      <c r="S118" s="30"/>
    </row>
    <row r="119" spans="1:19" x14ac:dyDescent="0.25">
      <c r="A119" t="s">
        <v>3884</v>
      </c>
      <c r="B119" t="s">
        <v>3897</v>
      </c>
      <c r="C119" t="s">
        <v>225</v>
      </c>
      <c r="D119" t="str">
        <f>VLOOKUP(C119,'Programas-Mestrado'!$C:$D,2,0)</f>
        <v>PPGBiotec</v>
      </c>
      <c r="E119" t="s">
        <v>517</v>
      </c>
      <c r="F119" s="10">
        <v>44317</v>
      </c>
      <c r="G119" s="10">
        <v>45777</v>
      </c>
      <c r="H119" s="10">
        <f>EDATE(G119,1)</f>
        <v>45807</v>
      </c>
      <c r="I119" t="s">
        <v>987</v>
      </c>
      <c r="J119" s="10" t="s">
        <v>988</v>
      </c>
      <c r="K119" t="s">
        <v>3351</v>
      </c>
      <c r="P119" s="29">
        <f t="shared" si="1"/>
        <v>45777</v>
      </c>
      <c r="Q119" s="30"/>
      <c r="R119" s="30"/>
      <c r="S119" s="30"/>
    </row>
    <row r="120" spans="1:19" x14ac:dyDescent="0.25">
      <c r="A120" t="s">
        <v>6023</v>
      </c>
      <c r="B120" t="s">
        <v>6078</v>
      </c>
      <c r="C120" t="s">
        <v>225</v>
      </c>
      <c r="D120" t="str">
        <f>VLOOKUP(C120,'Programas-Mestrado'!$C:$D,2,0)</f>
        <v>PPGBiotec</v>
      </c>
      <c r="E120" t="s">
        <v>517</v>
      </c>
      <c r="F120" s="10">
        <v>45017</v>
      </c>
      <c r="G120" s="10">
        <v>46477</v>
      </c>
      <c r="H120" s="10">
        <f>EDATE(G120,1)</f>
        <v>46507</v>
      </c>
      <c r="I120" s="10" t="s">
        <v>987</v>
      </c>
      <c r="J120" s="10" t="s">
        <v>988</v>
      </c>
      <c r="K120" t="s">
        <v>3351</v>
      </c>
      <c r="P120" s="29">
        <f t="shared" si="1"/>
        <v>46477</v>
      </c>
      <c r="Q120" s="30"/>
      <c r="R120" s="30"/>
      <c r="S120" s="30"/>
    </row>
    <row r="121" spans="1:19" x14ac:dyDescent="0.25">
      <c r="A121" t="s">
        <v>7045</v>
      </c>
      <c r="B121" t="s">
        <v>7086</v>
      </c>
      <c r="C121" t="s">
        <v>225</v>
      </c>
      <c r="D121" t="str">
        <f>VLOOKUP(C121,'Programas-Mestrado'!$C:$D,2,0)</f>
        <v>PPGBiotec</v>
      </c>
      <c r="E121" t="s">
        <v>517</v>
      </c>
      <c r="F121" s="10">
        <v>45383</v>
      </c>
      <c r="G121" s="10">
        <v>46843</v>
      </c>
      <c r="H121" s="10">
        <f>EDATE(G121,1)</f>
        <v>46873</v>
      </c>
      <c r="I121" s="10" t="s">
        <v>987</v>
      </c>
      <c r="J121" s="10" t="s">
        <v>988</v>
      </c>
      <c r="K121" t="s">
        <v>3351</v>
      </c>
      <c r="P121" s="29">
        <f t="shared" si="1"/>
        <v>46843</v>
      </c>
      <c r="Q121" s="30"/>
      <c r="R121" s="30"/>
      <c r="S121" s="30"/>
    </row>
    <row r="122" spans="1:19" x14ac:dyDescent="0.25">
      <c r="A122" t="s">
        <v>3942</v>
      </c>
      <c r="B122" t="s">
        <v>6404</v>
      </c>
      <c r="C122" t="s">
        <v>225</v>
      </c>
      <c r="D122" t="str">
        <f>VLOOKUP(C122,'Programas-Mestrado'!$C:$D,2,0)</f>
        <v>PPGBiotec</v>
      </c>
      <c r="E122" t="s">
        <v>517</v>
      </c>
      <c r="F122" s="10">
        <v>45170</v>
      </c>
      <c r="G122" s="10">
        <v>46630</v>
      </c>
      <c r="H122" s="10">
        <f>EDATE(G122,1)</f>
        <v>46660</v>
      </c>
      <c r="I122" s="10" t="s">
        <v>987</v>
      </c>
      <c r="J122" s="10" t="s">
        <v>988</v>
      </c>
      <c r="K122" t="s">
        <v>3351</v>
      </c>
      <c r="P122" s="29">
        <f t="shared" si="1"/>
        <v>46630</v>
      </c>
      <c r="Q122" s="30"/>
      <c r="R122" s="30"/>
      <c r="S122" s="30"/>
    </row>
    <row r="123" spans="1:19" x14ac:dyDescent="0.25">
      <c r="A123" t="s">
        <v>6219</v>
      </c>
      <c r="B123" t="s">
        <v>6225</v>
      </c>
      <c r="C123" t="s">
        <v>226</v>
      </c>
      <c r="D123" t="str">
        <f>VLOOKUP(C123,'Programas-Mestrado'!$C:$D,2,0)</f>
        <v>PPGBMA-So</v>
      </c>
      <c r="E123" t="s">
        <v>258</v>
      </c>
      <c r="F123" s="10">
        <v>45078</v>
      </c>
      <c r="G123" s="10">
        <v>45808</v>
      </c>
      <c r="H123" s="10">
        <f>EDATE(G123,1)</f>
        <v>45838</v>
      </c>
      <c r="I123" s="10" t="s">
        <v>987</v>
      </c>
      <c r="J123" s="10" t="s">
        <v>988</v>
      </c>
      <c r="K123" t="s">
        <v>3351</v>
      </c>
      <c r="P123" s="29">
        <f t="shared" si="1"/>
        <v>45808</v>
      </c>
      <c r="Q123" s="30"/>
      <c r="R123" s="30"/>
      <c r="S123" s="30"/>
    </row>
    <row r="124" spans="1:19" x14ac:dyDescent="0.25">
      <c r="A124" t="s">
        <v>5001</v>
      </c>
      <c r="B124" t="s">
        <v>5025</v>
      </c>
      <c r="C124" t="s">
        <v>226</v>
      </c>
      <c r="D124" t="str">
        <f>VLOOKUP(C124,'Programas-Mestrado'!$C:$D,2,0)</f>
        <v>PPGBMA-So</v>
      </c>
      <c r="E124" t="s">
        <v>258</v>
      </c>
      <c r="F124" s="10">
        <v>44805</v>
      </c>
      <c r="G124" s="10">
        <v>45535</v>
      </c>
      <c r="H124" s="10">
        <f>EDATE(G124,1)</f>
        <v>45565</v>
      </c>
      <c r="I124" s="10" t="s">
        <v>987</v>
      </c>
      <c r="J124" s="10" t="s">
        <v>988</v>
      </c>
      <c r="K124" t="s">
        <v>3351</v>
      </c>
      <c r="P124" s="29">
        <f t="shared" si="1"/>
        <v>45535</v>
      </c>
      <c r="Q124" s="30"/>
      <c r="R124" s="30"/>
      <c r="S124" s="30"/>
    </row>
    <row r="125" spans="1:19" x14ac:dyDescent="0.25">
      <c r="A125" t="s">
        <v>6711</v>
      </c>
      <c r="B125" t="s">
        <v>6845</v>
      </c>
      <c r="C125" t="s">
        <v>226</v>
      </c>
      <c r="D125" t="str">
        <f>VLOOKUP(C125,'Programas-Mestrado'!$C:$D,2,0)</f>
        <v>PPGBMA-So</v>
      </c>
      <c r="E125" t="s">
        <v>258</v>
      </c>
      <c r="F125" s="10">
        <v>45352</v>
      </c>
      <c r="G125" s="10">
        <v>46081</v>
      </c>
      <c r="H125" s="10">
        <f>EDATE(G125,1)</f>
        <v>46109</v>
      </c>
      <c r="I125" t="s">
        <v>987</v>
      </c>
      <c r="J125" s="10" t="s">
        <v>988</v>
      </c>
      <c r="K125" t="s">
        <v>3351</v>
      </c>
      <c r="P125" s="29">
        <f t="shared" si="1"/>
        <v>46081</v>
      </c>
      <c r="Q125" s="30"/>
      <c r="R125" s="30"/>
      <c r="S125" s="30"/>
    </row>
    <row r="126" spans="1:19" x14ac:dyDescent="0.25">
      <c r="A126" t="s">
        <v>6264</v>
      </c>
      <c r="B126" t="s">
        <v>6269</v>
      </c>
      <c r="C126" t="s">
        <v>226</v>
      </c>
      <c r="D126" t="str">
        <f>VLOOKUP(C126,'Programas-Mestrado'!$C:$D,2,0)</f>
        <v>PPGBMA-So</v>
      </c>
      <c r="E126" t="s">
        <v>258</v>
      </c>
      <c r="F126" s="10">
        <v>45108</v>
      </c>
      <c r="G126" s="10">
        <v>45838</v>
      </c>
      <c r="H126" s="10">
        <f>EDATE(G126,1)</f>
        <v>45868</v>
      </c>
      <c r="I126" s="10" t="s">
        <v>987</v>
      </c>
      <c r="J126" s="10" t="s">
        <v>988</v>
      </c>
      <c r="K126" t="s">
        <v>3351</v>
      </c>
      <c r="P126" s="29">
        <f t="shared" si="1"/>
        <v>45838</v>
      </c>
      <c r="Q126" s="30"/>
      <c r="R126" s="30"/>
      <c r="S126" s="30"/>
    </row>
    <row r="127" spans="1:19" x14ac:dyDescent="0.25">
      <c r="A127" t="s">
        <v>6038</v>
      </c>
      <c r="B127" t="s">
        <v>6094</v>
      </c>
      <c r="C127" t="s">
        <v>226</v>
      </c>
      <c r="D127" t="str">
        <f>VLOOKUP(C127,'Programas-Mestrado'!$C:$D,2,0)</f>
        <v>PPGBMA-So</v>
      </c>
      <c r="E127" t="s">
        <v>258</v>
      </c>
      <c r="F127" s="10">
        <v>45017</v>
      </c>
      <c r="G127" s="10">
        <v>45747</v>
      </c>
      <c r="H127" s="10">
        <f>EDATE(G127,1)</f>
        <v>45777</v>
      </c>
      <c r="I127" s="10" t="s">
        <v>987</v>
      </c>
      <c r="J127" s="10" t="s">
        <v>988</v>
      </c>
      <c r="K127" t="s">
        <v>3351</v>
      </c>
      <c r="P127" s="29">
        <f t="shared" si="1"/>
        <v>45747</v>
      </c>
      <c r="Q127" s="30"/>
      <c r="R127" s="30"/>
      <c r="S127" s="30"/>
    </row>
    <row r="128" spans="1:19" x14ac:dyDescent="0.25">
      <c r="A128" t="s">
        <v>7063</v>
      </c>
      <c r="B128" t="s">
        <v>7106</v>
      </c>
      <c r="C128" t="s">
        <v>226</v>
      </c>
      <c r="D128" t="str">
        <f>VLOOKUP(C128,'Programas-Mestrado'!$C:$D,2,0)</f>
        <v>PPGBMA-So</v>
      </c>
      <c r="E128" t="s">
        <v>258</v>
      </c>
      <c r="F128" s="10">
        <v>45383</v>
      </c>
      <c r="G128" s="10">
        <v>46112</v>
      </c>
      <c r="H128" s="10">
        <f>EDATE(G128,1)</f>
        <v>46142</v>
      </c>
      <c r="I128" s="10" t="s">
        <v>987</v>
      </c>
      <c r="J128" s="10" t="s">
        <v>988</v>
      </c>
      <c r="K128" t="s">
        <v>3351</v>
      </c>
      <c r="P128" s="29">
        <f t="shared" si="1"/>
        <v>46112</v>
      </c>
      <c r="Q128" s="30"/>
      <c r="R128" s="30"/>
      <c r="S128" s="30"/>
    </row>
    <row r="129" spans="1:19" x14ac:dyDescent="0.25">
      <c r="A129" t="s">
        <v>6039</v>
      </c>
      <c r="B129" t="s">
        <v>6095</v>
      </c>
      <c r="C129" t="s">
        <v>226</v>
      </c>
      <c r="D129" t="str">
        <f>VLOOKUP(C129,'Programas-Mestrado'!$C:$D,2,0)</f>
        <v>PPGBMA-So</v>
      </c>
      <c r="E129" t="s">
        <v>258</v>
      </c>
      <c r="F129" s="10">
        <v>45017</v>
      </c>
      <c r="G129" s="10">
        <v>45747</v>
      </c>
      <c r="H129" s="10">
        <f>EDATE(G129,1)</f>
        <v>45777</v>
      </c>
      <c r="I129" s="10" t="s">
        <v>987</v>
      </c>
      <c r="J129" s="10" t="s">
        <v>988</v>
      </c>
      <c r="K129" t="s">
        <v>3351</v>
      </c>
      <c r="P129" s="29">
        <f t="shared" si="1"/>
        <v>45747</v>
      </c>
      <c r="Q129" s="30"/>
      <c r="R129" s="30"/>
      <c r="S129" s="30"/>
    </row>
    <row r="130" spans="1:19" x14ac:dyDescent="0.25">
      <c r="A130" t="s">
        <v>6040</v>
      </c>
      <c r="B130" t="s">
        <v>6096</v>
      </c>
      <c r="C130" t="s">
        <v>226</v>
      </c>
      <c r="D130" t="str">
        <f>VLOOKUP(C130,'Programas-Mestrado'!$C:$D,2,0)</f>
        <v>PPGBMA-So</v>
      </c>
      <c r="E130" t="s">
        <v>258</v>
      </c>
      <c r="F130" s="10">
        <v>45017</v>
      </c>
      <c r="G130" s="10">
        <v>45747</v>
      </c>
      <c r="H130" s="10">
        <f>EDATE(G130,1)</f>
        <v>45777</v>
      </c>
      <c r="I130" s="10" t="s">
        <v>987</v>
      </c>
      <c r="J130" s="10" t="s">
        <v>988</v>
      </c>
      <c r="K130" t="s">
        <v>3351</v>
      </c>
      <c r="P130" s="29">
        <f t="shared" ref="P130:P193" si="2">EDATE(G130,0)</f>
        <v>45747</v>
      </c>
      <c r="Q130" s="30"/>
      <c r="R130" s="30"/>
      <c r="S130" s="30"/>
    </row>
    <row r="131" spans="1:19" x14ac:dyDescent="0.25">
      <c r="A131" t="s">
        <v>6041</v>
      </c>
      <c r="B131" t="s">
        <v>6097</v>
      </c>
      <c r="C131" t="s">
        <v>226</v>
      </c>
      <c r="D131" t="str">
        <f>VLOOKUP(C131,'Programas-Mestrado'!$C:$D,2,0)</f>
        <v>PPGBMA-So</v>
      </c>
      <c r="E131" t="s">
        <v>258</v>
      </c>
      <c r="F131" s="10">
        <v>45017</v>
      </c>
      <c r="G131" s="10">
        <v>45747</v>
      </c>
      <c r="H131" s="10">
        <f>EDATE(G131,1)</f>
        <v>45777</v>
      </c>
      <c r="I131" s="10" t="s">
        <v>987</v>
      </c>
      <c r="J131" s="10" t="s">
        <v>988</v>
      </c>
      <c r="K131" t="s">
        <v>3351</v>
      </c>
      <c r="P131" s="29">
        <f t="shared" si="2"/>
        <v>45747</v>
      </c>
      <c r="Q131" s="30"/>
      <c r="R131" s="30"/>
      <c r="S131" s="30"/>
    </row>
    <row r="132" spans="1:19" x14ac:dyDescent="0.25">
      <c r="A132" t="s">
        <v>6042</v>
      </c>
      <c r="B132" t="s">
        <v>6098</v>
      </c>
      <c r="C132" t="s">
        <v>226</v>
      </c>
      <c r="D132" t="str">
        <f>VLOOKUP(C132,'Programas-Mestrado'!$C:$D,2,0)</f>
        <v>PPGBMA-So</v>
      </c>
      <c r="E132" t="s">
        <v>258</v>
      </c>
      <c r="F132" s="10">
        <v>45017</v>
      </c>
      <c r="G132" s="10">
        <v>45747</v>
      </c>
      <c r="H132" s="10">
        <f>EDATE(G132,1)</f>
        <v>45777</v>
      </c>
      <c r="I132" t="s">
        <v>987</v>
      </c>
      <c r="J132" s="10" t="s">
        <v>988</v>
      </c>
      <c r="K132" t="s">
        <v>3351</v>
      </c>
      <c r="P132" s="29">
        <f t="shared" si="2"/>
        <v>45747</v>
      </c>
      <c r="Q132" s="30"/>
      <c r="R132" s="30"/>
      <c r="S132" s="30"/>
    </row>
    <row r="133" spans="1:19" x14ac:dyDescent="0.25">
      <c r="A133" t="s">
        <v>6043</v>
      </c>
      <c r="B133" t="s">
        <v>6099</v>
      </c>
      <c r="C133" t="s">
        <v>226</v>
      </c>
      <c r="D133" t="str">
        <f>VLOOKUP(C133,'Programas-Mestrado'!$C:$D,2,0)</f>
        <v>PPGBMA-So</v>
      </c>
      <c r="E133" t="s">
        <v>258</v>
      </c>
      <c r="F133" s="10">
        <v>45017</v>
      </c>
      <c r="G133" s="10">
        <v>45747</v>
      </c>
      <c r="H133" s="10">
        <f>EDATE(G133,1)</f>
        <v>45777</v>
      </c>
      <c r="I133" s="10" t="s">
        <v>987</v>
      </c>
      <c r="J133" s="10" t="s">
        <v>988</v>
      </c>
      <c r="K133" t="s">
        <v>3351</v>
      </c>
      <c r="P133" s="29">
        <f t="shared" si="2"/>
        <v>45747</v>
      </c>
      <c r="Q133" s="30"/>
      <c r="R133" s="30"/>
      <c r="S133" s="30"/>
    </row>
    <row r="134" spans="1:19" x14ac:dyDescent="0.25">
      <c r="A134" t="s">
        <v>1198</v>
      </c>
      <c r="B134" t="s">
        <v>4448</v>
      </c>
      <c r="C134" t="s">
        <v>226</v>
      </c>
      <c r="D134" t="str">
        <f>VLOOKUP(C134,'Programas-Mestrado'!$C:$D,2,0)</f>
        <v>PPGBMA-So</v>
      </c>
      <c r="E134" t="s">
        <v>517</v>
      </c>
      <c r="F134" s="10">
        <v>44621</v>
      </c>
      <c r="G134" s="10">
        <v>46081</v>
      </c>
      <c r="H134" s="10">
        <f>EDATE(G134,1)</f>
        <v>46109</v>
      </c>
      <c r="I134" s="10" t="s">
        <v>987</v>
      </c>
      <c r="J134" s="10" t="s">
        <v>988</v>
      </c>
      <c r="K134" t="s">
        <v>3351</v>
      </c>
      <c r="P134" s="29">
        <f t="shared" si="2"/>
        <v>46081</v>
      </c>
      <c r="Q134" s="30"/>
      <c r="R134" s="30"/>
      <c r="S134" s="30"/>
    </row>
    <row r="135" spans="1:19" x14ac:dyDescent="0.25">
      <c r="A135" t="s">
        <v>5000</v>
      </c>
      <c r="B135" t="s">
        <v>5024</v>
      </c>
      <c r="C135" t="s">
        <v>226</v>
      </c>
      <c r="D135" t="str">
        <f>VLOOKUP(C135,'Programas-Mestrado'!$C:$D,2,0)</f>
        <v>PPGBMA-So</v>
      </c>
      <c r="E135" t="s">
        <v>517</v>
      </c>
      <c r="F135" s="10">
        <v>44805</v>
      </c>
      <c r="G135" s="10">
        <v>46265</v>
      </c>
      <c r="H135" s="10">
        <f>EDATE(G135,1)</f>
        <v>46295</v>
      </c>
      <c r="I135" s="10" t="s">
        <v>987</v>
      </c>
      <c r="J135" s="10" t="s">
        <v>988</v>
      </c>
      <c r="K135" t="s">
        <v>3351</v>
      </c>
      <c r="P135" s="29">
        <f t="shared" si="2"/>
        <v>46265</v>
      </c>
      <c r="Q135" s="30"/>
      <c r="R135" s="30"/>
      <c r="S135" s="30"/>
    </row>
    <row r="136" spans="1:19" x14ac:dyDescent="0.25">
      <c r="A136" t="s">
        <v>7214</v>
      </c>
      <c r="B136" t="s">
        <v>7228</v>
      </c>
      <c r="C136" t="s">
        <v>226</v>
      </c>
      <c r="D136" t="str">
        <f>VLOOKUP(C136,'Programas-Mestrado'!$C:$D,2,0)</f>
        <v>PPGBMA-So</v>
      </c>
      <c r="E136" t="s">
        <v>517</v>
      </c>
      <c r="F136" s="10">
        <v>45413</v>
      </c>
      <c r="G136" s="10">
        <v>45596</v>
      </c>
      <c r="H136" s="10">
        <f>EDATE(G136,1)</f>
        <v>45626</v>
      </c>
      <c r="I136" s="10" t="s">
        <v>987</v>
      </c>
      <c r="J136" s="10" t="s">
        <v>988</v>
      </c>
      <c r="K136" t="s">
        <v>3351</v>
      </c>
      <c r="P136" s="29">
        <f t="shared" si="2"/>
        <v>45596</v>
      </c>
      <c r="Q136" s="30"/>
      <c r="R136" s="30"/>
      <c r="S136" s="30"/>
    </row>
    <row r="137" spans="1:19" x14ac:dyDescent="0.25">
      <c r="A137" t="s">
        <v>3794</v>
      </c>
      <c r="B137" t="s">
        <v>3821</v>
      </c>
      <c r="C137" t="s">
        <v>226</v>
      </c>
      <c r="D137" t="str">
        <f>VLOOKUP(C137,'Programas-Mestrado'!$C:$D,2,0)</f>
        <v>PPGBMA-So</v>
      </c>
      <c r="E137" t="s">
        <v>517</v>
      </c>
      <c r="F137" s="10">
        <v>44287</v>
      </c>
      <c r="G137" s="10">
        <v>45747</v>
      </c>
      <c r="H137" s="10">
        <f>EDATE(G137,1)</f>
        <v>45777</v>
      </c>
      <c r="I137" s="10" t="s">
        <v>987</v>
      </c>
      <c r="J137" s="10" t="s">
        <v>988</v>
      </c>
      <c r="K137" t="s">
        <v>3351</v>
      </c>
      <c r="P137" s="29">
        <f t="shared" si="2"/>
        <v>45747</v>
      </c>
      <c r="Q137" s="30"/>
      <c r="R137" s="30"/>
      <c r="S137" s="30"/>
    </row>
    <row r="138" spans="1:19" x14ac:dyDescent="0.25">
      <c r="A138" t="s">
        <v>3795</v>
      </c>
      <c r="B138" t="s">
        <v>3822</v>
      </c>
      <c r="C138" t="s">
        <v>226</v>
      </c>
      <c r="D138" t="str">
        <f>VLOOKUP(C138,'Programas-Mestrado'!$C:$D,2,0)</f>
        <v>PPGBMA-So</v>
      </c>
      <c r="E138" t="s">
        <v>517</v>
      </c>
      <c r="F138" s="10">
        <v>44287</v>
      </c>
      <c r="G138" s="10">
        <v>45716</v>
      </c>
      <c r="H138" s="10">
        <f>EDATE(G138,1)</f>
        <v>45744</v>
      </c>
      <c r="I138" s="10" t="s">
        <v>987</v>
      </c>
      <c r="J138" s="10" t="s">
        <v>988</v>
      </c>
      <c r="K138" t="s">
        <v>3351</v>
      </c>
      <c r="P138" s="29">
        <f t="shared" si="2"/>
        <v>45716</v>
      </c>
      <c r="Q138" s="30"/>
      <c r="R138" s="30"/>
      <c r="S138" s="30"/>
    </row>
    <row r="139" spans="1:19" x14ac:dyDescent="0.25">
      <c r="A139" t="s">
        <v>1191</v>
      </c>
      <c r="B139" t="s">
        <v>3823</v>
      </c>
      <c r="C139" t="s">
        <v>226</v>
      </c>
      <c r="D139" t="str">
        <f>VLOOKUP(C139,'Programas-Mestrado'!$C:$D,2,0)</f>
        <v>PPGBMA-So</v>
      </c>
      <c r="E139" t="s">
        <v>517</v>
      </c>
      <c r="F139" s="10">
        <v>44287</v>
      </c>
      <c r="G139" s="10">
        <v>45747</v>
      </c>
      <c r="H139" s="10">
        <f>EDATE(G139,1)</f>
        <v>45777</v>
      </c>
      <c r="I139" s="10" t="s">
        <v>987</v>
      </c>
      <c r="J139" s="10" t="s">
        <v>988</v>
      </c>
      <c r="K139" t="s">
        <v>3351</v>
      </c>
      <c r="P139" s="29">
        <f t="shared" si="2"/>
        <v>45747</v>
      </c>
      <c r="Q139" s="30"/>
      <c r="R139" s="30"/>
      <c r="S139" s="30"/>
    </row>
    <row r="140" spans="1:19" x14ac:dyDescent="0.25">
      <c r="A140" t="s">
        <v>3796</v>
      </c>
      <c r="B140" t="s">
        <v>3824</v>
      </c>
      <c r="C140" t="s">
        <v>226</v>
      </c>
      <c r="D140" t="str">
        <f>VLOOKUP(C140,'Programas-Mestrado'!$C:$D,2,0)</f>
        <v>PPGBMA-So</v>
      </c>
      <c r="E140" t="s">
        <v>517</v>
      </c>
      <c r="F140" s="10">
        <v>44287</v>
      </c>
      <c r="G140" s="10">
        <v>45747</v>
      </c>
      <c r="H140" s="10">
        <f>EDATE(G140,1)</f>
        <v>45777</v>
      </c>
      <c r="I140" s="10" t="s">
        <v>987</v>
      </c>
      <c r="J140" s="10" t="s">
        <v>988</v>
      </c>
      <c r="K140" t="s">
        <v>3351</v>
      </c>
      <c r="P140" s="29">
        <f t="shared" si="2"/>
        <v>45747</v>
      </c>
      <c r="Q140" s="30"/>
      <c r="R140" s="30"/>
      <c r="S140" s="30"/>
    </row>
    <row r="141" spans="1:19" x14ac:dyDescent="0.25">
      <c r="A141" t="s">
        <v>4346</v>
      </c>
      <c r="B141" t="s">
        <v>7104</v>
      </c>
      <c r="C141" t="s">
        <v>226</v>
      </c>
      <c r="D141" t="str">
        <f>VLOOKUP(C141,'Programas-Mestrado'!$C:$D,2,0)</f>
        <v>PPGBMA-So</v>
      </c>
      <c r="E141" t="s">
        <v>517</v>
      </c>
      <c r="F141" s="10">
        <v>45383</v>
      </c>
      <c r="G141" s="10">
        <v>46843</v>
      </c>
      <c r="H141" s="10">
        <f>EDATE(G141,1)</f>
        <v>46873</v>
      </c>
      <c r="I141" s="10" t="s">
        <v>987</v>
      </c>
      <c r="J141" s="10" t="s">
        <v>988</v>
      </c>
      <c r="K141" t="s">
        <v>3351</v>
      </c>
      <c r="P141" s="29">
        <f t="shared" si="2"/>
        <v>46843</v>
      </c>
      <c r="Q141" s="30"/>
      <c r="R141" s="30"/>
      <c r="S141" s="30"/>
    </row>
    <row r="142" spans="1:19" x14ac:dyDescent="0.25">
      <c r="A142" t="s">
        <v>6160</v>
      </c>
      <c r="B142" t="s">
        <v>6196</v>
      </c>
      <c r="C142" t="s">
        <v>226</v>
      </c>
      <c r="D142" t="str">
        <f>VLOOKUP(C142,'Programas-Mestrado'!$C:$D,2,0)</f>
        <v>PPGBMA-So</v>
      </c>
      <c r="E142" t="s">
        <v>517</v>
      </c>
      <c r="F142" s="10">
        <v>45047</v>
      </c>
      <c r="G142" s="10">
        <v>46507</v>
      </c>
      <c r="H142" s="10">
        <f>EDATE(G142,1)</f>
        <v>46537</v>
      </c>
      <c r="I142" s="10" t="s">
        <v>987</v>
      </c>
      <c r="J142" s="10" t="s">
        <v>988</v>
      </c>
      <c r="K142" t="s">
        <v>3351</v>
      </c>
      <c r="P142" s="29">
        <f t="shared" si="2"/>
        <v>46507</v>
      </c>
      <c r="Q142" s="30"/>
      <c r="R142" s="30"/>
      <c r="S142" s="30"/>
    </row>
    <row r="143" spans="1:19" x14ac:dyDescent="0.25">
      <c r="A143" t="s">
        <v>1184</v>
      </c>
      <c r="B143" t="s">
        <v>4450</v>
      </c>
      <c r="C143" t="s">
        <v>226</v>
      </c>
      <c r="D143" t="str">
        <f>VLOOKUP(C143,'Programas-Mestrado'!$C:$D,2,0)</f>
        <v>PPGBMA-So</v>
      </c>
      <c r="E143" t="s">
        <v>517</v>
      </c>
      <c r="F143" s="10">
        <v>44621</v>
      </c>
      <c r="G143" s="10">
        <v>46081</v>
      </c>
      <c r="H143" s="10">
        <f>EDATE(G143,1)</f>
        <v>46109</v>
      </c>
      <c r="I143" s="10" t="s">
        <v>987</v>
      </c>
      <c r="J143" s="10" t="s">
        <v>988</v>
      </c>
      <c r="K143" t="s">
        <v>3351</v>
      </c>
      <c r="P143" s="29">
        <f t="shared" si="2"/>
        <v>46081</v>
      </c>
      <c r="Q143" s="30"/>
      <c r="R143" s="30"/>
      <c r="S143" s="30"/>
    </row>
    <row r="144" spans="1:19" x14ac:dyDescent="0.25">
      <c r="A144" t="s">
        <v>1201</v>
      </c>
      <c r="B144" t="s">
        <v>4451</v>
      </c>
      <c r="C144" t="s">
        <v>226</v>
      </c>
      <c r="D144" t="str">
        <f>VLOOKUP(C144,'Programas-Mestrado'!$C:$D,2,0)</f>
        <v>PPGBMA-So</v>
      </c>
      <c r="E144" t="s">
        <v>517</v>
      </c>
      <c r="F144" s="10">
        <v>44621</v>
      </c>
      <c r="G144" s="10">
        <v>46081</v>
      </c>
      <c r="H144" s="10">
        <f>EDATE(G144,1)</f>
        <v>46109</v>
      </c>
      <c r="I144" s="10" t="s">
        <v>987</v>
      </c>
      <c r="J144" s="10" t="s">
        <v>988</v>
      </c>
      <c r="K144" t="s">
        <v>3351</v>
      </c>
      <c r="P144" s="29">
        <f t="shared" si="2"/>
        <v>46081</v>
      </c>
      <c r="Q144" s="30"/>
      <c r="R144" s="30"/>
      <c r="S144" s="30"/>
    </row>
    <row r="145" spans="1:19" x14ac:dyDescent="0.25">
      <c r="A145" t="s">
        <v>7172</v>
      </c>
      <c r="B145" t="s">
        <v>7201</v>
      </c>
      <c r="C145" t="s">
        <v>226</v>
      </c>
      <c r="D145" t="str">
        <f>VLOOKUP(C145,'Programas-Mestrado'!$C:$D,2,0)</f>
        <v>PPGBMA-So</v>
      </c>
      <c r="E145" t="s">
        <v>517</v>
      </c>
      <c r="F145" s="10">
        <v>45413</v>
      </c>
      <c r="G145" s="10">
        <v>45596</v>
      </c>
      <c r="H145" s="10">
        <f>EDATE(G145,1)</f>
        <v>45626</v>
      </c>
      <c r="I145" t="s">
        <v>987</v>
      </c>
      <c r="J145" s="10" t="s">
        <v>988</v>
      </c>
      <c r="K145" t="s">
        <v>3351</v>
      </c>
      <c r="P145" s="29">
        <f t="shared" si="2"/>
        <v>45596</v>
      </c>
      <c r="Q145" s="30"/>
      <c r="R145" s="30"/>
      <c r="S145" s="30"/>
    </row>
    <row r="146" spans="1:19" x14ac:dyDescent="0.25">
      <c r="A146" t="s">
        <v>6037</v>
      </c>
      <c r="B146" t="s">
        <v>6093</v>
      </c>
      <c r="C146" t="s">
        <v>226</v>
      </c>
      <c r="D146" t="str">
        <f>VLOOKUP(C146,'Programas-Mestrado'!$C:$D,2,0)</f>
        <v>PPGBMA-So</v>
      </c>
      <c r="E146" t="s">
        <v>517</v>
      </c>
      <c r="F146" s="10">
        <v>45017</v>
      </c>
      <c r="G146" s="10">
        <v>46477</v>
      </c>
      <c r="H146" s="10">
        <f>EDATE(G146,1)</f>
        <v>46507</v>
      </c>
      <c r="I146" s="10" t="s">
        <v>987</v>
      </c>
      <c r="J146" s="10" t="s">
        <v>988</v>
      </c>
      <c r="K146" t="s">
        <v>3351</v>
      </c>
      <c r="P146" s="29">
        <f t="shared" si="2"/>
        <v>46477</v>
      </c>
      <c r="Q146" s="30"/>
      <c r="R146" s="30"/>
      <c r="S146" s="30"/>
    </row>
    <row r="147" spans="1:19" x14ac:dyDescent="0.25">
      <c r="A147" t="s">
        <v>7062</v>
      </c>
      <c r="B147" t="s">
        <v>7105</v>
      </c>
      <c r="C147" t="s">
        <v>226</v>
      </c>
      <c r="D147" t="str">
        <f>VLOOKUP(C147,'Programas-Mestrado'!$C:$D,2,0)</f>
        <v>PPGBMA-So</v>
      </c>
      <c r="E147" t="s">
        <v>517</v>
      </c>
      <c r="F147" s="10">
        <v>45383</v>
      </c>
      <c r="G147" s="10">
        <v>46843</v>
      </c>
      <c r="H147" s="10">
        <f>EDATE(G147,1)</f>
        <v>46873</v>
      </c>
      <c r="I147" s="10" t="s">
        <v>987</v>
      </c>
      <c r="J147" s="10" t="s">
        <v>988</v>
      </c>
      <c r="K147" t="s">
        <v>3351</v>
      </c>
      <c r="P147" s="29">
        <f t="shared" si="2"/>
        <v>46843</v>
      </c>
      <c r="Q147" s="30"/>
      <c r="R147" s="30"/>
      <c r="S147" s="30"/>
    </row>
    <row r="148" spans="1:19" x14ac:dyDescent="0.25">
      <c r="A148" t="s">
        <v>6474</v>
      </c>
      <c r="B148" t="s">
        <v>7403</v>
      </c>
      <c r="C148" t="s">
        <v>226</v>
      </c>
      <c r="D148" t="str">
        <f>VLOOKUP(C148,'Programas-Mestrado'!$C:$D,2,0)</f>
        <v>PPGBMA-So</v>
      </c>
      <c r="E148" t="s">
        <v>517</v>
      </c>
      <c r="F148" s="10">
        <v>45505</v>
      </c>
      <c r="G148" s="10">
        <v>45688</v>
      </c>
      <c r="H148" s="10">
        <f>EDATE(G148,1)</f>
        <v>45716</v>
      </c>
      <c r="I148" t="s">
        <v>987</v>
      </c>
      <c r="J148" s="10" t="s">
        <v>4497</v>
      </c>
      <c r="K148" t="s">
        <v>3351</v>
      </c>
      <c r="P148" s="29">
        <f t="shared" si="2"/>
        <v>45688</v>
      </c>
      <c r="Q148" s="30"/>
      <c r="R148" s="30"/>
      <c r="S148" s="30"/>
    </row>
    <row r="149" spans="1:19" x14ac:dyDescent="0.25">
      <c r="A149" t="s">
        <v>6045</v>
      </c>
      <c r="B149" t="s">
        <v>6101</v>
      </c>
      <c r="C149" t="s">
        <v>232</v>
      </c>
      <c r="D149" t="str">
        <f>VLOOKUP(C149,'Programas-Mestrado'!$C:$D,2,0)</f>
        <v>PPGCAm</v>
      </c>
      <c r="E149" t="s">
        <v>258</v>
      </c>
      <c r="F149" s="10">
        <v>45017</v>
      </c>
      <c r="G149" s="10">
        <v>45747</v>
      </c>
      <c r="H149" s="10">
        <f>EDATE(G149,1)</f>
        <v>45777</v>
      </c>
      <c r="I149" t="s">
        <v>987</v>
      </c>
      <c r="J149" s="10" t="s">
        <v>988</v>
      </c>
      <c r="K149" t="s">
        <v>3351</v>
      </c>
      <c r="P149" s="29">
        <f t="shared" si="2"/>
        <v>45747</v>
      </c>
      <c r="Q149" s="30"/>
      <c r="R149" s="30"/>
      <c r="S149" s="30"/>
    </row>
    <row r="150" spans="1:19" x14ac:dyDescent="0.25">
      <c r="A150" t="s">
        <v>6718</v>
      </c>
      <c r="B150" t="s">
        <v>6857</v>
      </c>
      <c r="C150" t="s">
        <v>232</v>
      </c>
      <c r="D150" t="str">
        <f>VLOOKUP(C150,'Programas-Mestrado'!$C:$D,2,0)</f>
        <v>PPGCAm</v>
      </c>
      <c r="E150" t="s">
        <v>258</v>
      </c>
      <c r="F150" s="10">
        <v>45352</v>
      </c>
      <c r="G150" s="10">
        <v>46081</v>
      </c>
      <c r="H150" s="10">
        <f>EDATE(G150,1)</f>
        <v>46109</v>
      </c>
      <c r="I150" t="s">
        <v>987</v>
      </c>
      <c r="J150" s="10" t="s">
        <v>988</v>
      </c>
      <c r="K150" t="s">
        <v>3351</v>
      </c>
      <c r="P150" s="29">
        <f t="shared" si="2"/>
        <v>46081</v>
      </c>
      <c r="Q150" s="30"/>
      <c r="R150" s="30"/>
      <c r="S150" s="30"/>
    </row>
    <row r="151" spans="1:19" x14ac:dyDescent="0.25">
      <c r="A151" t="s">
        <v>6162</v>
      </c>
      <c r="B151" t="s">
        <v>6198</v>
      </c>
      <c r="C151" t="s">
        <v>232</v>
      </c>
      <c r="D151" t="str">
        <f>VLOOKUP(C151,'Programas-Mestrado'!$C:$D,2,0)</f>
        <v>PPGCAm</v>
      </c>
      <c r="E151" t="s">
        <v>258</v>
      </c>
      <c r="F151" s="10">
        <v>45047</v>
      </c>
      <c r="G151" s="10">
        <v>45777</v>
      </c>
      <c r="H151" s="10">
        <f>EDATE(G151,1)</f>
        <v>45807</v>
      </c>
      <c r="I151" t="s">
        <v>987</v>
      </c>
      <c r="J151" s="10" t="s">
        <v>988</v>
      </c>
      <c r="K151" t="s">
        <v>3351</v>
      </c>
      <c r="P151" s="29">
        <f t="shared" si="2"/>
        <v>45777</v>
      </c>
      <c r="Q151" s="30"/>
      <c r="R151" s="30"/>
      <c r="S151" s="30"/>
    </row>
    <row r="152" spans="1:19" x14ac:dyDescent="0.25">
      <c r="A152" t="s">
        <v>7064</v>
      </c>
      <c r="B152" t="s">
        <v>7107</v>
      </c>
      <c r="C152" t="s">
        <v>232</v>
      </c>
      <c r="D152" t="str">
        <f>VLOOKUP(C152,'Programas-Mestrado'!$C:$D,2,0)</f>
        <v>PPGCAm</v>
      </c>
      <c r="E152" t="s">
        <v>258</v>
      </c>
      <c r="F152" s="10">
        <v>45383</v>
      </c>
      <c r="G152" s="10">
        <v>46112</v>
      </c>
      <c r="H152" s="10">
        <f>EDATE(G152,1)</f>
        <v>46142</v>
      </c>
      <c r="I152" s="10" t="s">
        <v>987</v>
      </c>
      <c r="J152" s="10" t="s">
        <v>988</v>
      </c>
      <c r="K152" t="s">
        <v>3351</v>
      </c>
      <c r="P152" s="29">
        <f t="shared" si="2"/>
        <v>46112</v>
      </c>
      <c r="Q152" s="30"/>
      <c r="R152" s="30"/>
      <c r="S152" s="30"/>
    </row>
    <row r="153" spans="1:19" x14ac:dyDescent="0.25">
      <c r="A153" t="s">
        <v>6163</v>
      </c>
      <c r="B153" t="s">
        <v>6199</v>
      </c>
      <c r="C153" t="s">
        <v>232</v>
      </c>
      <c r="D153" t="str">
        <f>VLOOKUP(C153,'Programas-Mestrado'!$C:$D,2,0)</f>
        <v>PPGCAm</v>
      </c>
      <c r="E153" t="s">
        <v>258</v>
      </c>
      <c r="F153" s="10">
        <v>45047</v>
      </c>
      <c r="G153" s="10">
        <v>45777</v>
      </c>
      <c r="H153" s="10">
        <f>EDATE(G153,1)</f>
        <v>45807</v>
      </c>
      <c r="I153" s="10" t="s">
        <v>987</v>
      </c>
      <c r="J153" s="10" t="s">
        <v>988</v>
      </c>
      <c r="K153" t="s">
        <v>3351</v>
      </c>
      <c r="P153" s="29">
        <f t="shared" si="2"/>
        <v>45777</v>
      </c>
      <c r="Q153" s="30"/>
      <c r="R153" s="30"/>
      <c r="S153" s="30"/>
    </row>
    <row r="154" spans="1:19" x14ac:dyDescent="0.25">
      <c r="A154" t="s">
        <v>7372</v>
      </c>
      <c r="B154" t="s">
        <v>7407</v>
      </c>
      <c r="C154" t="s">
        <v>232</v>
      </c>
      <c r="D154" t="str">
        <f>VLOOKUP(C154,'Programas-Mestrado'!$C:$D,2,0)</f>
        <v>PPGCAm</v>
      </c>
      <c r="E154" t="s">
        <v>258</v>
      </c>
      <c r="F154" s="10">
        <v>45505</v>
      </c>
      <c r="G154" s="10">
        <v>46234</v>
      </c>
      <c r="H154" s="10">
        <f>EDATE(G154,1)</f>
        <v>46265</v>
      </c>
      <c r="I154" s="10" t="s">
        <v>987</v>
      </c>
      <c r="J154" s="10" t="s">
        <v>4497</v>
      </c>
      <c r="K154" t="s">
        <v>3351</v>
      </c>
      <c r="P154" s="29">
        <f t="shared" si="2"/>
        <v>46234</v>
      </c>
      <c r="Q154" s="30"/>
      <c r="R154" s="30"/>
      <c r="S154" s="30"/>
    </row>
    <row r="155" spans="1:19" x14ac:dyDescent="0.25">
      <c r="A155" t="s">
        <v>7373</v>
      </c>
      <c r="B155" t="s">
        <v>7408</v>
      </c>
      <c r="C155" t="s">
        <v>232</v>
      </c>
      <c r="D155" t="str">
        <f>VLOOKUP(C155,'Programas-Mestrado'!$C:$D,2,0)</f>
        <v>PPGCAm</v>
      </c>
      <c r="E155" t="s">
        <v>258</v>
      </c>
      <c r="F155" s="10">
        <v>45505</v>
      </c>
      <c r="G155" s="10">
        <v>46234</v>
      </c>
      <c r="H155" s="10">
        <f>EDATE(G155,1)</f>
        <v>46265</v>
      </c>
      <c r="I155" s="10" t="s">
        <v>987</v>
      </c>
      <c r="J155" s="10" t="s">
        <v>4497</v>
      </c>
      <c r="K155" t="s">
        <v>3351</v>
      </c>
      <c r="P155" s="29">
        <f t="shared" si="2"/>
        <v>46234</v>
      </c>
      <c r="Q155" s="30"/>
      <c r="R155" s="30"/>
      <c r="S155" s="30"/>
    </row>
    <row r="156" spans="1:19" x14ac:dyDescent="0.25">
      <c r="A156" t="s">
        <v>7374</v>
      </c>
      <c r="B156" t="s">
        <v>7409</v>
      </c>
      <c r="C156" t="s">
        <v>232</v>
      </c>
      <c r="D156" t="str">
        <f>VLOOKUP(C156,'Programas-Mestrado'!$C:$D,2,0)</f>
        <v>PPGCAm</v>
      </c>
      <c r="E156" t="s">
        <v>258</v>
      </c>
      <c r="F156" s="10">
        <v>45505</v>
      </c>
      <c r="G156" s="10">
        <v>46234</v>
      </c>
      <c r="H156" s="10">
        <f>EDATE(G156,1)</f>
        <v>46265</v>
      </c>
      <c r="I156" s="10" t="s">
        <v>987</v>
      </c>
      <c r="J156" s="10" t="s">
        <v>4497</v>
      </c>
      <c r="K156" t="s">
        <v>3351</v>
      </c>
      <c r="P156" s="29">
        <f t="shared" si="2"/>
        <v>46234</v>
      </c>
      <c r="Q156" s="30"/>
      <c r="R156" s="30"/>
      <c r="S156" s="30"/>
    </row>
    <row r="157" spans="1:19" x14ac:dyDescent="0.25">
      <c r="A157" t="s">
        <v>7375</v>
      </c>
      <c r="B157" t="s">
        <v>7410</v>
      </c>
      <c r="C157" t="s">
        <v>232</v>
      </c>
      <c r="D157" t="str">
        <f>VLOOKUP(C157,'Programas-Mestrado'!$C:$D,2,0)</f>
        <v>PPGCAm</v>
      </c>
      <c r="E157" t="s">
        <v>258</v>
      </c>
      <c r="F157" s="10">
        <v>45505</v>
      </c>
      <c r="G157" s="10">
        <v>46234</v>
      </c>
      <c r="H157" s="10">
        <f>EDATE(G157,1)</f>
        <v>46265</v>
      </c>
      <c r="I157" s="10" t="s">
        <v>987</v>
      </c>
      <c r="J157" s="10" t="s">
        <v>4497</v>
      </c>
      <c r="K157" t="s">
        <v>3351</v>
      </c>
      <c r="P157" s="29">
        <f t="shared" si="2"/>
        <v>46234</v>
      </c>
      <c r="Q157" s="30"/>
      <c r="R157" s="30"/>
      <c r="S157" s="30"/>
    </row>
    <row r="158" spans="1:19" x14ac:dyDescent="0.25">
      <c r="A158" t="s">
        <v>4890</v>
      </c>
      <c r="B158" t="s">
        <v>4933</v>
      </c>
      <c r="C158" t="s">
        <v>232</v>
      </c>
      <c r="D158" t="str">
        <f>VLOOKUP(C158,'Programas-Mestrado'!$C:$D,2,0)</f>
        <v>PPGCAm</v>
      </c>
      <c r="E158" t="s">
        <v>517</v>
      </c>
      <c r="F158" s="10">
        <v>44774</v>
      </c>
      <c r="G158" s="10">
        <v>46234</v>
      </c>
      <c r="H158" s="10">
        <f>EDATE(G158,1)</f>
        <v>46265</v>
      </c>
      <c r="I158" s="10" t="s">
        <v>987</v>
      </c>
      <c r="J158" s="10" t="s">
        <v>988</v>
      </c>
      <c r="K158" t="s">
        <v>3351</v>
      </c>
      <c r="P158" s="29">
        <f t="shared" si="2"/>
        <v>46234</v>
      </c>
      <c r="Q158" s="30"/>
      <c r="R158" s="30"/>
      <c r="S158" s="30"/>
    </row>
    <row r="159" spans="1:19" x14ac:dyDescent="0.25">
      <c r="A159" t="s">
        <v>7173</v>
      </c>
      <c r="B159" t="s">
        <v>7202</v>
      </c>
      <c r="C159" t="s">
        <v>232</v>
      </c>
      <c r="D159" t="str">
        <f>VLOOKUP(C159,'Programas-Mestrado'!$C:$D,2,0)</f>
        <v>PPGCAm</v>
      </c>
      <c r="E159" t="s">
        <v>517</v>
      </c>
      <c r="F159" s="10">
        <v>45413</v>
      </c>
      <c r="G159" s="10">
        <v>45596</v>
      </c>
      <c r="H159" s="10">
        <f>EDATE(G159,1)</f>
        <v>45626</v>
      </c>
      <c r="I159" s="10" t="s">
        <v>987</v>
      </c>
      <c r="J159" s="10" t="s">
        <v>988</v>
      </c>
      <c r="K159" t="s">
        <v>3351</v>
      </c>
      <c r="P159" s="29">
        <f t="shared" si="2"/>
        <v>45596</v>
      </c>
      <c r="Q159" s="30"/>
      <c r="R159" s="30"/>
      <c r="S159" s="30"/>
    </row>
    <row r="160" spans="1:19" x14ac:dyDescent="0.25">
      <c r="A160" t="s">
        <v>4273</v>
      </c>
      <c r="B160" t="s">
        <v>4283</v>
      </c>
      <c r="C160" t="s">
        <v>232</v>
      </c>
      <c r="D160" t="str">
        <f>VLOOKUP(C160,'Programas-Mestrado'!$C:$D,2,0)</f>
        <v>PPGCAm</v>
      </c>
      <c r="E160" t="s">
        <v>517</v>
      </c>
      <c r="F160" s="10">
        <v>44593</v>
      </c>
      <c r="G160" s="10">
        <v>46053</v>
      </c>
      <c r="H160" s="10">
        <f>EDATE(G160,1)</f>
        <v>46081</v>
      </c>
      <c r="I160" s="10" t="s">
        <v>987</v>
      </c>
      <c r="J160" s="10" t="s">
        <v>988</v>
      </c>
      <c r="K160" t="s">
        <v>3351</v>
      </c>
      <c r="P160" s="29">
        <f t="shared" si="2"/>
        <v>46053</v>
      </c>
      <c r="Q160" s="30"/>
      <c r="R160" s="30"/>
      <c r="S160" s="30"/>
    </row>
    <row r="161" spans="1:19" x14ac:dyDescent="0.25">
      <c r="A161" t="s">
        <v>3802</v>
      </c>
      <c r="B161" t="s">
        <v>3830</v>
      </c>
      <c r="C161" t="s">
        <v>232</v>
      </c>
      <c r="D161" t="str">
        <f>VLOOKUP(C161,'Programas-Mestrado'!$C:$D,2,0)</f>
        <v>PPGCAm</v>
      </c>
      <c r="E161" t="s">
        <v>517</v>
      </c>
      <c r="F161" s="10">
        <v>44287</v>
      </c>
      <c r="G161" s="10">
        <v>45747</v>
      </c>
      <c r="H161" s="10">
        <f>EDATE(G161,1)</f>
        <v>45777</v>
      </c>
      <c r="I161" s="10" t="s">
        <v>987</v>
      </c>
      <c r="J161" s="10" t="s">
        <v>988</v>
      </c>
      <c r="K161" t="s">
        <v>3351</v>
      </c>
      <c r="P161" s="29">
        <f t="shared" si="2"/>
        <v>45747</v>
      </c>
      <c r="Q161" s="30"/>
      <c r="R161" s="30"/>
      <c r="S161" s="30"/>
    </row>
    <row r="162" spans="1:19" x14ac:dyDescent="0.25">
      <c r="A162" t="s">
        <v>6967</v>
      </c>
      <c r="B162" t="s">
        <v>7003</v>
      </c>
      <c r="C162" t="s">
        <v>232</v>
      </c>
      <c r="D162" t="str">
        <f>VLOOKUP(C162,'Programas-Mestrado'!$C:$D,2,0)</f>
        <v>PPGCAm</v>
      </c>
      <c r="E162" t="s">
        <v>517</v>
      </c>
      <c r="F162" s="10">
        <v>45352</v>
      </c>
      <c r="G162" s="10">
        <v>46812</v>
      </c>
      <c r="H162" s="10">
        <f>EDATE(G162,1)</f>
        <v>46841</v>
      </c>
      <c r="I162" s="10" t="s">
        <v>987</v>
      </c>
      <c r="J162" s="10" t="s">
        <v>988</v>
      </c>
      <c r="K162" t="s">
        <v>3351</v>
      </c>
      <c r="P162" s="29">
        <f t="shared" si="2"/>
        <v>46812</v>
      </c>
      <c r="Q162" s="30"/>
      <c r="R162" s="30"/>
      <c r="S162" s="30"/>
    </row>
    <row r="163" spans="1:19" x14ac:dyDescent="0.25">
      <c r="A163" t="s">
        <v>1174</v>
      </c>
      <c r="B163" t="s">
        <v>6317</v>
      </c>
      <c r="C163" t="s">
        <v>232</v>
      </c>
      <c r="D163" t="str">
        <f>VLOOKUP(C163,'Programas-Mestrado'!$C:$D,2,0)</f>
        <v>PPGCAm</v>
      </c>
      <c r="E163" t="s">
        <v>517</v>
      </c>
      <c r="F163" s="10">
        <v>45139</v>
      </c>
      <c r="G163" s="10">
        <v>46203</v>
      </c>
      <c r="H163" s="10">
        <f>EDATE(G163,1)</f>
        <v>46233</v>
      </c>
      <c r="I163" s="10" t="s">
        <v>987</v>
      </c>
      <c r="J163" s="10" t="s">
        <v>988</v>
      </c>
      <c r="K163" t="s">
        <v>3351</v>
      </c>
      <c r="P163" s="29">
        <f t="shared" si="2"/>
        <v>46203</v>
      </c>
      <c r="Q163" s="30"/>
      <c r="R163" s="30"/>
      <c r="S163" s="30"/>
    </row>
    <row r="164" spans="1:19" x14ac:dyDescent="0.25">
      <c r="A164" t="s">
        <v>4353</v>
      </c>
      <c r="B164" t="s">
        <v>4458</v>
      </c>
      <c r="C164" t="s">
        <v>232</v>
      </c>
      <c r="D164" t="str">
        <f>VLOOKUP(C164,'Programas-Mestrado'!$C:$D,2,0)</f>
        <v>PPGCAm</v>
      </c>
      <c r="E164" t="s">
        <v>517</v>
      </c>
      <c r="F164" s="10">
        <v>44621</v>
      </c>
      <c r="G164" s="10">
        <v>46081</v>
      </c>
      <c r="H164" s="10">
        <f>EDATE(G164,1)</f>
        <v>46109</v>
      </c>
      <c r="I164" s="10" t="s">
        <v>987</v>
      </c>
      <c r="J164" s="10" t="s">
        <v>988</v>
      </c>
      <c r="K164" t="s">
        <v>3351</v>
      </c>
      <c r="P164" s="29">
        <f t="shared" si="2"/>
        <v>46081</v>
      </c>
      <c r="Q164" s="30"/>
      <c r="R164" s="30"/>
      <c r="S164" s="30"/>
    </row>
    <row r="165" spans="1:19" x14ac:dyDescent="0.25">
      <c r="A165" t="s">
        <v>6968</v>
      </c>
      <c r="B165" t="s">
        <v>7004</v>
      </c>
      <c r="C165" t="s">
        <v>232</v>
      </c>
      <c r="D165" t="str">
        <f>VLOOKUP(C165,'Programas-Mestrado'!$C:$D,2,0)</f>
        <v>PPGCAm</v>
      </c>
      <c r="E165" t="s">
        <v>517</v>
      </c>
      <c r="F165" s="10">
        <v>45352</v>
      </c>
      <c r="G165" s="10">
        <v>46812</v>
      </c>
      <c r="H165" s="10">
        <f>EDATE(G165,1)</f>
        <v>46841</v>
      </c>
      <c r="I165" s="10" t="s">
        <v>987</v>
      </c>
      <c r="J165" s="10" t="s">
        <v>988</v>
      </c>
      <c r="K165" t="s">
        <v>3351</v>
      </c>
      <c r="P165" s="29">
        <f t="shared" si="2"/>
        <v>46812</v>
      </c>
      <c r="Q165" s="30"/>
      <c r="R165" s="30"/>
      <c r="S165" s="30"/>
    </row>
    <row r="166" spans="1:19" x14ac:dyDescent="0.25">
      <c r="A166" t="s">
        <v>757</v>
      </c>
      <c r="B166" t="s">
        <v>5183</v>
      </c>
      <c r="C166" t="s">
        <v>232</v>
      </c>
      <c r="D166" t="str">
        <f>VLOOKUP(C166,'Programas-Mestrado'!$C:$D,2,0)</f>
        <v>PPGCAm</v>
      </c>
      <c r="E166" t="s">
        <v>517</v>
      </c>
      <c r="F166" s="10">
        <v>44896</v>
      </c>
      <c r="G166" s="10">
        <v>46142</v>
      </c>
      <c r="H166" s="10">
        <f>EDATE(G166,1)</f>
        <v>46172</v>
      </c>
      <c r="I166" s="10" t="s">
        <v>987</v>
      </c>
      <c r="J166" s="10" t="s">
        <v>988</v>
      </c>
      <c r="K166" t="s">
        <v>3351</v>
      </c>
      <c r="P166" s="29">
        <f t="shared" si="2"/>
        <v>46142</v>
      </c>
      <c r="Q166" s="30"/>
      <c r="R166" s="30"/>
      <c r="S166" s="30"/>
    </row>
    <row r="167" spans="1:19" x14ac:dyDescent="0.25">
      <c r="A167" t="s">
        <v>4354</v>
      </c>
      <c r="B167" t="s">
        <v>4460</v>
      </c>
      <c r="C167" t="s">
        <v>232</v>
      </c>
      <c r="D167" t="str">
        <f>VLOOKUP(C167,'Programas-Mestrado'!$C:$D,2,0)</f>
        <v>PPGCAm</v>
      </c>
      <c r="E167" t="s">
        <v>517</v>
      </c>
      <c r="F167" s="10">
        <v>44621</v>
      </c>
      <c r="G167" s="10">
        <v>45716</v>
      </c>
      <c r="H167" s="10">
        <f>EDATE(G167,1)</f>
        <v>45744</v>
      </c>
      <c r="I167" s="10" t="s">
        <v>987</v>
      </c>
      <c r="J167" s="10" t="s">
        <v>988</v>
      </c>
      <c r="K167" t="s">
        <v>3351</v>
      </c>
      <c r="P167" s="29">
        <f t="shared" si="2"/>
        <v>45716</v>
      </c>
      <c r="Q167" s="30"/>
      <c r="R167" s="30"/>
      <c r="S167" s="30"/>
    </row>
    <row r="168" spans="1:19" x14ac:dyDescent="0.25">
      <c r="A168" t="s">
        <v>4356</v>
      </c>
      <c r="B168" t="s">
        <v>4462</v>
      </c>
      <c r="C168" t="s">
        <v>232</v>
      </c>
      <c r="D168" t="str">
        <f>VLOOKUP(C168,'Programas-Mestrado'!$C:$D,2,0)</f>
        <v>PPGCAm</v>
      </c>
      <c r="E168" t="s">
        <v>517</v>
      </c>
      <c r="F168" s="10">
        <v>44621</v>
      </c>
      <c r="G168" s="10">
        <v>46081</v>
      </c>
      <c r="H168" s="10">
        <f>EDATE(G168,1)</f>
        <v>46109</v>
      </c>
      <c r="I168" s="10" t="s">
        <v>987</v>
      </c>
      <c r="J168" s="10" t="s">
        <v>988</v>
      </c>
      <c r="K168" t="s">
        <v>3351</v>
      </c>
      <c r="P168" s="29">
        <f t="shared" si="2"/>
        <v>46081</v>
      </c>
      <c r="Q168" s="30"/>
      <c r="R168" s="30"/>
      <c r="S168" s="30"/>
    </row>
    <row r="169" spans="1:19" x14ac:dyDescent="0.25">
      <c r="A169" t="s">
        <v>4892</v>
      </c>
      <c r="B169" t="s">
        <v>4935</v>
      </c>
      <c r="C169" t="s">
        <v>232</v>
      </c>
      <c r="D169" t="str">
        <f>VLOOKUP(C169,'Programas-Mestrado'!$C:$D,2,0)</f>
        <v>PPGCAm</v>
      </c>
      <c r="E169" t="s">
        <v>517</v>
      </c>
      <c r="F169" s="10">
        <v>44774</v>
      </c>
      <c r="G169" s="10">
        <v>46234</v>
      </c>
      <c r="H169" s="10">
        <f>EDATE(G169,1)</f>
        <v>46265</v>
      </c>
      <c r="I169" s="10" t="s">
        <v>987</v>
      </c>
      <c r="J169" s="10" t="s">
        <v>988</v>
      </c>
      <c r="K169" t="s">
        <v>3351</v>
      </c>
      <c r="P169" s="29">
        <f t="shared" si="2"/>
        <v>46234</v>
      </c>
      <c r="Q169" s="30"/>
      <c r="R169" s="30"/>
      <c r="S169" s="30"/>
    </row>
    <row r="170" spans="1:19" x14ac:dyDescent="0.25">
      <c r="A170" t="s">
        <v>6227</v>
      </c>
      <c r="B170" t="s">
        <v>6240</v>
      </c>
      <c r="C170" t="s">
        <v>227</v>
      </c>
      <c r="D170" t="str">
        <f>VLOOKUP(C170,'Programas-Mestrado'!$C:$D,2,0)</f>
        <v>PPGCC</v>
      </c>
      <c r="E170" t="s">
        <v>258</v>
      </c>
      <c r="F170" s="10">
        <v>45078</v>
      </c>
      <c r="G170" s="10">
        <v>45808</v>
      </c>
      <c r="H170" s="10">
        <f>EDATE(G170,1)</f>
        <v>45838</v>
      </c>
      <c r="I170" s="10" t="s">
        <v>4843</v>
      </c>
      <c r="J170" s="10" t="s">
        <v>988</v>
      </c>
      <c r="K170" t="s">
        <v>3351</v>
      </c>
      <c r="P170" s="29">
        <f t="shared" si="2"/>
        <v>45808</v>
      </c>
      <c r="Q170" s="30"/>
      <c r="R170" s="30"/>
      <c r="S170" s="30"/>
    </row>
    <row r="171" spans="1:19" x14ac:dyDescent="0.25">
      <c r="A171" t="s">
        <v>6146</v>
      </c>
      <c r="B171" t="s">
        <v>6180</v>
      </c>
      <c r="C171" t="s">
        <v>227</v>
      </c>
      <c r="D171" t="str">
        <f>VLOOKUP(C171,'Programas-Mestrado'!$C:$D,2,0)</f>
        <v>PPGCC</v>
      </c>
      <c r="E171" t="s">
        <v>258</v>
      </c>
      <c r="F171" s="10">
        <v>45047</v>
      </c>
      <c r="G171" s="10">
        <v>45777</v>
      </c>
      <c r="H171" s="10">
        <f>EDATE(G171,1)</f>
        <v>45807</v>
      </c>
      <c r="I171" s="10" t="s">
        <v>4843</v>
      </c>
      <c r="J171" s="10" t="s">
        <v>988</v>
      </c>
      <c r="K171" t="s">
        <v>3351</v>
      </c>
      <c r="P171" s="29">
        <f t="shared" si="2"/>
        <v>45777</v>
      </c>
      <c r="Q171" s="30"/>
      <c r="R171" s="30"/>
      <c r="S171" s="30"/>
    </row>
    <row r="172" spans="1:19" x14ac:dyDescent="0.25">
      <c r="A172" t="s">
        <v>7157</v>
      </c>
      <c r="B172" t="s">
        <v>7186</v>
      </c>
      <c r="C172" t="s">
        <v>227</v>
      </c>
      <c r="D172" t="str">
        <f>VLOOKUP(C172,'Programas-Mestrado'!$C:$D,2,0)</f>
        <v>PPGCC</v>
      </c>
      <c r="E172" t="s">
        <v>258</v>
      </c>
      <c r="F172" s="10">
        <v>45413</v>
      </c>
      <c r="G172" s="10">
        <v>46081</v>
      </c>
      <c r="H172" s="10">
        <f>EDATE(G172,1)</f>
        <v>46109</v>
      </c>
      <c r="I172" s="10" t="s">
        <v>987</v>
      </c>
      <c r="J172" s="10" t="s">
        <v>988</v>
      </c>
      <c r="K172" t="s">
        <v>3351</v>
      </c>
      <c r="P172" s="29">
        <f t="shared" si="2"/>
        <v>46081</v>
      </c>
      <c r="Q172" s="30"/>
      <c r="R172" s="30"/>
      <c r="S172" s="30"/>
    </row>
    <row r="173" spans="1:19" x14ac:dyDescent="0.25">
      <c r="A173" t="s">
        <v>7267</v>
      </c>
      <c r="B173" t="s">
        <v>7277</v>
      </c>
      <c r="C173" t="s">
        <v>227</v>
      </c>
      <c r="D173" t="str">
        <f>VLOOKUP(C173,'Programas-Mestrado'!$C:$D,2,0)</f>
        <v>PPGCC</v>
      </c>
      <c r="E173" t="s">
        <v>258</v>
      </c>
      <c r="F173" s="10">
        <v>45444</v>
      </c>
      <c r="G173" s="10">
        <v>46053</v>
      </c>
      <c r="H173" s="10">
        <f>EDATE(G173,1)</f>
        <v>46081</v>
      </c>
      <c r="I173" t="s">
        <v>987</v>
      </c>
      <c r="J173" s="10" t="s">
        <v>988</v>
      </c>
      <c r="K173" t="s">
        <v>3351</v>
      </c>
      <c r="P173" s="29">
        <f t="shared" si="2"/>
        <v>46053</v>
      </c>
      <c r="Q173" s="30"/>
      <c r="R173" s="30"/>
      <c r="S173" s="30"/>
    </row>
    <row r="174" spans="1:19" x14ac:dyDescent="0.25">
      <c r="A174" t="s">
        <v>6616</v>
      </c>
      <c r="B174" t="s">
        <v>6627</v>
      </c>
      <c r="C174" t="s">
        <v>227</v>
      </c>
      <c r="D174" t="str">
        <f>VLOOKUP(C174,'Programas-Mestrado'!$C:$D,2,0)</f>
        <v>PPGCC</v>
      </c>
      <c r="E174" t="s">
        <v>258</v>
      </c>
      <c r="F174" s="10">
        <v>45323</v>
      </c>
      <c r="G174" s="10">
        <v>45777</v>
      </c>
      <c r="H174" s="10">
        <f>EDATE(G174,1)</f>
        <v>45807</v>
      </c>
      <c r="I174" s="10" t="s">
        <v>987</v>
      </c>
      <c r="J174" s="10" t="s">
        <v>988</v>
      </c>
      <c r="K174" t="s">
        <v>3351</v>
      </c>
      <c r="P174" s="29">
        <f t="shared" si="2"/>
        <v>45777</v>
      </c>
      <c r="Q174" s="30"/>
      <c r="R174" s="30"/>
      <c r="S174" s="30"/>
    </row>
    <row r="175" spans="1:19" x14ac:dyDescent="0.25">
      <c r="A175" t="s">
        <v>7125</v>
      </c>
      <c r="B175" t="s">
        <v>7136</v>
      </c>
      <c r="C175" t="s">
        <v>227</v>
      </c>
      <c r="D175" t="str">
        <f>VLOOKUP(C175,'Programas-Mestrado'!$C:$D,2,0)</f>
        <v>PPGCC</v>
      </c>
      <c r="E175" t="s">
        <v>258</v>
      </c>
      <c r="F175" s="10">
        <v>45383</v>
      </c>
      <c r="G175" s="10">
        <v>46081</v>
      </c>
      <c r="H175" s="10">
        <f>EDATE(G175,1)</f>
        <v>46109</v>
      </c>
      <c r="I175" s="10" t="s">
        <v>987</v>
      </c>
      <c r="J175" s="10" t="s">
        <v>988</v>
      </c>
      <c r="K175" t="s">
        <v>3351</v>
      </c>
      <c r="P175" s="29">
        <f t="shared" si="2"/>
        <v>46081</v>
      </c>
      <c r="Q175" s="30"/>
      <c r="R175" s="30"/>
      <c r="S175" s="30"/>
    </row>
    <row r="176" spans="1:19" x14ac:dyDescent="0.25">
      <c r="A176" t="s">
        <v>7234</v>
      </c>
      <c r="B176" t="s">
        <v>7247</v>
      </c>
      <c r="C176" t="s">
        <v>227</v>
      </c>
      <c r="D176" t="str">
        <f>VLOOKUP(C176,'Programas-Mestrado'!$C:$D,2,0)</f>
        <v>PPGCC</v>
      </c>
      <c r="E176" t="s">
        <v>258</v>
      </c>
      <c r="F176" s="10">
        <v>45444</v>
      </c>
      <c r="G176" s="10">
        <v>46081</v>
      </c>
      <c r="H176" s="10">
        <f>EDATE(G176,1)</f>
        <v>46109</v>
      </c>
      <c r="I176" s="10" t="s">
        <v>987</v>
      </c>
      <c r="J176" s="10" t="s">
        <v>988</v>
      </c>
      <c r="K176" t="s">
        <v>3351</v>
      </c>
      <c r="P176" s="29">
        <f t="shared" si="2"/>
        <v>46081</v>
      </c>
      <c r="Q176" s="30"/>
      <c r="R176" s="30"/>
      <c r="S176" s="30"/>
    </row>
    <row r="177" spans="1:19" x14ac:dyDescent="0.25">
      <c r="A177" t="s">
        <v>6147</v>
      </c>
      <c r="B177" t="s">
        <v>6181</v>
      </c>
      <c r="C177" t="s">
        <v>227</v>
      </c>
      <c r="D177" t="str">
        <f>VLOOKUP(C177,'Programas-Mestrado'!$C:$D,2,0)</f>
        <v>PPGCC</v>
      </c>
      <c r="E177" t="s">
        <v>258</v>
      </c>
      <c r="F177" s="10">
        <v>45047</v>
      </c>
      <c r="G177" s="10">
        <v>45777</v>
      </c>
      <c r="H177" s="10">
        <f>EDATE(G177,1)</f>
        <v>45807</v>
      </c>
      <c r="I177" t="s">
        <v>987</v>
      </c>
      <c r="J177" s="10" t="s">
        <v>988</v>
      </c>
      <c r="K177" t="s">
        <v>3351</v>
      </c>
      <c r="P177" s="29">
        <f t="shared" si="2"/>
        <v>45777</v>
      </c>
      <c r="Q177" s="30"/>
      <c r="R177" s="30"/>
      <c r="S177" s="30"/>
    </row>
    <row r="178" spans="1:19" x14ac:dyDescent="0.25">
      <c r="A178" t="s">
        <v>6217</v>
      </c>
      <c r="B178" t="s">
        <v>6221</v>
      </c>
      <c r="C178" t="s">
        <v>227</v>
      </c>
      <c r="D178" t="str">
        <f>VLOOKUP(C178,'Programas-Mestrado'!$C:$D,2,0)</f>
        <v>PPGCC</v>
      </c>
      <c r="E178" t="s">
        <v>258</v>
      </c>
      <c r="F178" s="10">
        <v>45078</v>
      </c>
      <c r="G178" s="10">
        <v>45808</v>
      </c>
      <c r="H178" s="10">
        <f>EDATE(G178,1)</f>
        <v>45838</v>
      </c>
      <c r="I178" s="10" t="s">
        <v>987</v>
      </c>
      <c r="J178" s="10" t="s">
        <v>988</v>
      </c>
      <c r="K178" t="s">
        <v>3351</v>
      </c>
      <c r="P178" s="29">
        <f t="shared" si="2"/>
        <v>45808</v>
      </c>
      <c r="Q178" s="30"/>
      <c r="R178" s="30"/>
      <c r="S178" s="30"/>
    </row>
    <row r="179" spans="1:19" x14ac:dyDescent="0.25">
      <c r="A179" t="s">
        <v>6617</v>
      </c>
      <c r="B179" t="s">
        <v>6628</v>
      </c>
      <c r="C179" t="s">
        <v>227</v>
      </c>
      <c r="D179" t="str">
        <f>VLOOKUP(C179,'Programas-Mestrado'!$C:$D,2,0)</f>
        <v>PPGCC</v>
      </c>
      <c r="E179" t="s">
        <v>258</v>
      </c>
      <c r="F179" s="10">
        <v>45323</v>
      </c>
      <c r="G179" s="10">
        <v>45777</v>
      </c>
      <c r="H179" s="10">
        <f>EDATE(G179,1)</f>
        <v>45807</v>
      </c>
      <c r="I179" t="s">
        <v>987</v>
      </c>
      <c r="J179" s="10" t="s">
        <v>988</v>
      </c>
      <c r="K179" t="s">
        <v>3351</v>
      </c>
      <c r="P179" s="29">
        <f t="shared" si="2"/>
        <v>45777</v>
      </c>
      <c r="Q179" s="30"/>
      <c r="R179" s="30"/>
      <c r="S179" s="30"/>
    </row>
    <row r="180" spans="1:19" x14ac:dyDescent="0.25">
      <c r="A180" t="s">
        <v>6612</v>
      </c>
      <c r="B180" t="s">
        <v>6606</v>
      </c>
      <c r="C180" t="s">
        <v>227</v>
      </c>
      <c r="D180" t="str">
        <f>VLOOKUP(C180,'Programas-Mestrado'!$C:$D,2,0)</f>
        <v>PPGCC</v>
      </c>
      <c r="E180" t="s">
        <v>258</v>
      </c>
      <c r="F180" s="10">
        <v>45292</v>
      </c>
      <c r="G180" s="10">
        <v>45961</v>
      </c>
      <c r="H180" s="10">
        <f>EDATE(G180,1)</f>
        <v>45991</v>
      </c>
      <c r="I180" s="10" t="s">
        <v>987</v>
      </c>
      <c r="J180" s="10" t="s">
        <v>988</v>
      </c>
      <c r="K180" t="s">
        <v>3351</v>
      </c>
      <c r="P180" s="29">
        <f t="shared" si="2"/>
        <v>45961</v>
      </c>
      <c r="Q180" s="30"/>
      <c r="R180" s="30"/>
      <c r="S180" s="30"/>
    </row>
    <row r="181" spans="1:19" x14ac:dyDescent="0.25">
      <c r="A181" t="s">
        <v>7126</v>
      </c>
      <c r="B181" t="s">
        <v>7137</v>
      </c>
      <c r="C181" t="s">
        <v>227</v>
      </c>
      <c r="D181" t="str">
        <f>VLOOKUP(C181,'Programas-Mestrado'!$C:$D,2,0)</f>
        <v>PPGCC</v>
      </c>
      <c r="E181" t="s">
        <v>258</v>
      </c>
      <c r="F181" s="10">
        <v>45383</v>
      </c>
      <c r="G181" s="10">
        <v>46081</v>
      </c>
      <c r="H181" s="10">
        <f>EDATE(G181,1)</f>
        <v>46109</v>
      </c>
      <c r="I181" s="10" t="s">
        <v>987</v>
      </c>
      <c r="J181" s="10" t="s">
        <v>988</v>
      </c>
      <c r="K181" t="s">
        <v>3351</v>
      </c>
      <c r="P181" s="29">
        <f t="shared" si="2"/>
        <v>46081</v>
      </c>
      <c r="Q181" s="30"/>
      <c r="R181" s="30"/>
      <c r="S181" s="30"/>
    </row>
    <row r="182" spans="1:19" x14ac:dyDescent="0.25">
      <c r="A182" t="s">
        <v>7235</v>
      </c>
      <c r="B182" t="s">
        <v>7248</v>
      </c>
      <c r="C182" t="s">
        <v>227</v>
      </c>
      <c r="D182" t="str">
        <f>VLOOKUP(C182,'Programas-Mestrado'!$C:$D,2,0)</f>
        <v>PPGCC</v>
      </c>
      <c r="E182" t="s">
        <v>258</v>
      </c>
      <c r="F182" s="10">
        <v>45444</v>
      </c>
      <c r="G182" s="10">
        <v>46081</v>
      </c>
      <c r="H182" s="10">
        <f>EDATE(G182,1)</f>
        <v>46109</v>
      </c>
      <c r="I182" s="10" t="s">
        <v>987</v>
      </c>
      <c r="J182" s="10" t="s">
        <v>988</v>
      </c>
      <c r="K182" t="s">
        <v>3351</v>
      </c>
      <c r="P182" s="29">
        <f t="shared" si="2"/>
        <v>46081</v>
      </c>
      <c r="Q182" s="30"/>
      <c r="R182" s="30"/>
      <c r="S182" s="30"/>
    </row>
    <row r="183" spans="1:19" x14ac:dyDescent="0.25">
      <c r="A183" t="s">
        <v>6149</v>
      </c>
      <c r="B183" t="s">
        <v>6183</v>
      </c>
      <c r="C183" t="s">
        <v>227</v>
      </c>
      <c r="D183" t="str">
        <f>VLOOKUP(C183,'Programas-Mestrado'!$C:$D,2,0)</f>
        <v>PPGCC</v>
      </c>
      <c r="E183" t="s">
        <v>258</v>
      </c>
      <c r="F183" s="10">
        <v>45047</v>
      </c>
      <c r="G183" s="10">
        <v>45777</v>
      </c>
      <c r="H183" s="10">
        <f>EDATE(G183,1)</f>
        <v>45807</v>
      </c>
      <c r="I183" s="10" t="s">
        <v>987</v>
      </c>
      <c r="J183" s="10" t="s">
        <v>988</v>
      </c>
      <c r="K183" t="s">
        <v>3351</v>
      </c>
      <c r="P183" s="29">
        <f t="shared" si="2"/>
        <v>45777</v>
      </c>
      <c r="Q183" s="30"/>
      <c r="R183" s="30"/>
      <c r="S183" s="30"/>
    </row>
    <row r="184" spans="1:19" x14ac:dyDescent="0.25">
      <c r="A184" t="s">
        <v>7360</v>
      </c>
      <c r="B184" t="s">
        <v>7394</v>
      </c>
      <c r="C184" t="s">
        <v>227</v>
      </c>
      <c r="D184" t="str">
        <f>VLOOKUP(C184,'Programas-Mestrado'!$C:$D,2,0)</f>
        <v>PPGCC</v>
      </c>
      <c r="E184" t="s">
        <v>258</v>
      </c>
      <c r="F184" s="10">
        <v>45505</v>
      </c>
      <c r="G184" s="10">
        <v>46081</v>
      </c>
      <c r="H184" s="10">
        <f>EDATE(G184,1)</f>
        <v>46109</v>
      </c>
      <c r="I184" s="10" t="s">
        <v>987</v>
      </c>
      <c r="J184" s="10" t="s">
        <v>4497</v>
      </c>
      <c r="K184" t="s">
        <v>3351</v>
      </c>
      <c r="P184" s="29">
        <f t="shared" si="2"/>
        <v>46081</v>
      </c>
      <c r="Q184" s="30"/>
      <c r="R184" s="30"/>
      <c r="S184" s="30"/>
    </row>
    <row r="185" spans="1:19" x14ac:dyDescent="0.25">
      <c r="A185" t="s">
        <v>6641</v>
      </c>
      <c r="B185" t="s">
        <v>6653</v>
      </c>
      <c r="C185" t="s">
        <v>227</v>
      </c>
      <c r="D185" t="str">
        <f>VLOOKUP(C185,'Programas-Mestrado'!$C:$D,2,0)</f>
        <v>PPGCC</v>
      </c>
      <c r="E185" t="s">
        <v>517</v>
      </c>
      <c r="F185" s="10">
        <v>45323</v>
      </c>
      <c r="G185" s="10">
        <v>46783</v>
      </c>
      <c r="H185" s="10">
        <f>EDATE(G185,1)</f>
        <v>46812</v>
      </c>
      <c r="I185" t="s">
        <v>987</v>
      </c>
      <c r="J185" s="10" t="s">
        <v>988</v>
      </c>
      <c r="K185" t="s">
        <v>3351</v>
      </c>
      <c r="P185" s="29">
        <f t="shared" si="2"/>
        <v>46783</v>
      </c>
      <c r="Q185" s="30"/>
      <c r="R185" s="30"/>
      <c r="S185" s="30"/>
    </row>
    <row r="186" spans="1:19" x14ac:dyDescent="0.25">
      <c r="A186" t="s">
        <v>23</v>
      </c>
      <c r="B186" t="s">
        <v>4976</v>
      </c>
      <c r="C186" t="s">
        <v>227</v>
      </c>
      <c r="D186" t="str">
        <f>VLOOKUP(C186,'Programas-Mestrado'!$C:$D,2,0)</f>
        <v>PPGCC</v>
      </c>
      <c r="E186" t="s">
        <v>517</v>
      </c>
      <c r="F186" s="10">
        <v>44774</v>
      </c>
      <c r="G186" s="10">
        <v>45688</v>
      </c>
      <c r="H186" s="10">
        <f>EDATE(G186,1)</f>
        <v>45716</v>
      </c>
      <c r="I186" s="10" t="s">
        <v>987</v>
      </c>
      <c r="J186" s="10" t="s">
        <v>988</v>
      </c>
      <c r="K186" t="s">
        <v>3351</v>
      </c>
      <c r="P186" s="29">
        <f t="shared" si="2"/>
        <v>45688</v>
      </c>
      <c r="Q186" s="30"/>
      <c r="R186" s="30"/>
      <c r="S186" s="30"/>
    </row>
    <row r="187" spans="1:19" x14ac:dyDescent="0.25">
      <c r="A187" t="s">
        <v>961</v>
      </c>
      <c r="B187" t="s">
        <v>6670</v>
      </c>
      <c r="C187" t="s">
        <v>227</v>
      </c>
      <c r="D187" t="str">
        <f>VLOOKUP(C187,'Programas-Mestrado'!$C:$D,2,0)</f>
        <v>PPGCC</v>
      </c>
      <c r="E187" t="s">
        <v>517</v>
      </c>
      <c r="F187" s="10">
        <v>44743</v>
      </c>
      <c r="G187" s="10">
        <v>46053</v>
      </c>
      <c r="H187" s="10">
        <f>EDATE(G187,1)</f>
        <v>46081</v>
      </c>
      <c r="I187" s="10" t="s">
        <v>987</v>
      </c>
      <c r="J187" s="10" t="s">
        <v>988</v>
      </c>
      <c r="K187" t="s">
        <v>3351</v>
      </c>
      <c r="P187" s="29">
        <f t="shared" si="2"/>
        <v>46053</v>
      </c>
      <c r="Q187" s="30"/>
      <c r="R187" s="30"/>
      <c r="S187" s="30"/>
    </row>
    <row r="188" spans="1:19" x14ac:dyDescent="0.25">
      <c r="A188" t="s">
        <v>7266</v>
      </c>
      <c r="B188" t="s">
        <v>7276</v>
      </c>
      <c r="C188" t="s">
        <v>227</v>
      </c>
      <c r="D188" t="str">
        <f>VLOOKUP(C188,'Programas-Mestrado'!$C:$D,2,0)</f>
        <v>PPGCC</v>
      </c>
      <c r="E188" t="s">
        <v>517</v>
      </c>
      <c r="F188" s="10">
        <v>45444</v>
      </c>
      <c r="G188" s="10">
        <v>46783</v>
      </c>
      <c r="H188" s="10">
        <f>EDATE(G188,1)</f>
        <v>46812</v>
      </c>
      <c r="I188" s="10" t="s">
        <v>987</v>
      </c>
      <c r="J188" s="10" t="s">
        <v>988</v>
      </c>
      <c r="K188" t="s">
        <v>3351</v>
      </c>
      <c r="P188" s="29">
        <f t="shared" si="2"/>
        <v>46783</v>
      </c>
      <c r="Q188" s="30"/>
      <c r="R188" s="30"/>
      <c r="S188" s="30"/>
    </row>
    <row r="189" spans="1:19" x14ac:dyDescent="0.25">
      <c r="A189" t="s">
        <v>6611</v>
      </c>
      <c r="B189" t="s">
        <v>6605</v>
      </c>
      <c r="C189" t="s">
        <v>227</v>
      </c>
      <c r="D189" t="str">
        <f>VLOOKUP(C189,'Programas-Mestrado'!$C:$D,2,0)</f>
        <v>PPGCC</v>
      </c>
      <c r="E189" t="s">
        <v>517</v>
      </c>
      <c r="F189" s="10">
        <v>45292</v>
      </c>
      <c r="G189" s="10">
        <v>45838</v>
      </c>
      <c r="H189" s="10">
        <f>EDATE(G189,1)</f>
        <v>45868</v>
      </c>
      <c r="I189" s="10" t="s">
        <v>987</v>
      </c>
      <c r="J189" s="10" t="s">
        <v>988</v>
      </c>
      <c r="K189" t="s">
        <v>3351</v>
      </c>
      <c r="P189" s="29">
        <f t="shared" si="2"/>
        <v>45838</v>
      </c>
      <c r="Q189" s="30"/>
      <c r="R189" s="30"/>
      <c r="S189" s="30"/>
    </row>
    <row r="190" spans="1:19" x14ac:dyDescent="0.25">
      <c r="A190" t="s">
        <v>7146</v>
      </c>
      <c r="B190" t="s">
        <v>6989</v>
      </c>
      <c r="C190" t="s">
        <v>227</v>
      </c>
      <c r="D190" t="str">
        <f>VLOOKUP(C190,'Programas-Mestrado'!$C:$D,2,0)</f>
        <v>PPGCC</v>
      </c>
      <c r="E190" t="s">
        <v>517</v>
      </c>
      <c r="F190" s="10">
        <v>45352</v>
      </c>
      <c r="G190" s="10">
        <v>46812</v>
      </c>
      <c r="H190" s="10">
        <f>EDATE(G190,1)</f>
        <v>46841</v>
      </c>
      <c r="I190" s="10" t="s">
        <v>987</v>
      </c>
      <c r="J190" s="10" t="s">
        <v>988</v>
      </c>
      <c r="K190" t="s">
        <v>3351</v>
      </c>
      <c r="P190" s="29">
        <f t="shared" si="2"/>
        <v>46812</v>
      </c>
      <c r="Q190" s="30"/>
      <c r="R190" s="30"/>
      <c r="S190" s="30"/>
    </row>
    <row r="191" spans="1:19" x14ac:dyDescent="0.25">
      <c r="A191" t="s">
        <v>35</v>
      </c>
      <c r="B191" t="s">
        <v>6588</v>
      </c>
      <c r="C191" t="s">
        <v>227</v>
      </c>
      <c r="D191" t="str">
        <f>VLOOKUP(C191,'Programas-Mestrado'!$C:$D,2,0)</f>
        <v>PPGCC</v>
      </c>
      <c r="E191" t="s">
        <v>517</v>
      </c>
      <c r="F191" s="10">
        <v>45292</v>
      </c>
      <c r="G191" s="10">
        <v>45688</v>
      </c>
      <c r="H191" s="10">
        <f>EDATE(G191,1)</f>
        <v>45716</v>
      </c>
      <c r="I191" s="10" t="s">
        <v>987</v>
      </c>
      <c r="J191" s="10" t="s">
        <v>988</v>
      </c>
      <c r="K191" t="s">
        <v>3351</v>
      </c>
      <c r="P191" s="29">
        <f t="shared" si="2"/>
        <v>45688</v>
      </c>
      <c r="Q191" s="30"/>
      <c r="R191" s="30"/>
      <c r="S191" s="30"/>
    </row>
    <row r="192" spans="1:19" x14ac:dyDescent="0.25">
      <c r="A192" t="s">
        <v>3883</v>
      </c>
      <c r="B192" t="s">
        <v>7346</v>
      </c>
      <c r="C192" t="s">
        <v>227</v>
      </c>
      <c r="D192" t="str">
        <f>VLOOKUP(C192,'Programas-Mestrado'!$C:$D,2,0)</f>
        <v>PPGCC</v>
      </c>
      <c r="E192" t="s">
        <v>517</v>
      </c>
      <c r="F192" s="10">
        <v>45474</v>
      </c>
      <c r="G192" s="10">
        <v>46904</v>
      </c>
      <c r="H192" s="10">
        <f>EDATE(G192,1)</f>
        <v>46934</v>
      </c>
      <c r="I192" s="10" t="s">
        <v>987</v>
      </c>
      <c r="J192" s="10" t="s">
        <v>988</v>
      </c>
      <c r="K192" t="s">
        <v>3351</v>
      </c>
      <c r="P192" s="29">
        <f t="shared" si="2"/>
        <v>46904</v>
      </c>
      <c r="Q192" s="30"/>
      <c r="R192" s="30"/>
      <c r="S192" s="30"/>
    </row>
    <row r="193" spans="1:19" x14ac:dyDescent="0.25">
      <c r="A193" t="s">
        <v>4202</v>
      </c>
      <c r="B193" t="s">
        <v>6589</v>
      </c>
      <c r="C193" t="s">
        <v>227</v>
      </c>
      <c r="D193" t="str">
        <f>VLOOKUP(C193,'Programas-Mestrado'!$C:$D,2,0)</f>
        <v>PPGCC</v>
      </c>
      <c r="E193" t="s">
        <v>517</v>
      </c>
      <c r="F193" s="10">
        <v>45292</v>
      </c>
      <c r="G193" s="10">
        <v>46721</v>
      </c>
      <c r="H193" s="10">
        <f>EDATE(G193,1)</f>
        <v>46751</v>
      </c>
      <c r="I193" s="10" t="s">
        <v>987</v>
      </c>
      <c r="J193" s="10" t="s">
        <v>988</v>
      </c>
      <c r="K193" t="s">
        <v>3351</v>
      </c>
      <c r="P193" s="29">
        <f t="shared" si="2"/>
        <v>46721</v>
      </c>
      <c r="Q193" s="30"/>
      <c r="R193" s="30"/>
      <c r="S193" s="30"/>
    </row>
    <row r="194" spans="1:19" x14ac:dyDescent="0.25">
      <c r="A194" t="s">
        <v>6957</v>
      </c>
      <c r="B194" t="s">
        <v>6990</v>
      </c>
      <c r="C194" t="s">
        <v>227</v>
      </c>
      <c r="D194" t="str">
        <f>VLOOKUP(C194,'Programas-Mestrado'!$C:$D,2,0)</f>
        <v>PPGCC</v>
      </c>
      <c r="E194" t="s">
        <v>517</v>
      </c>
      <c r="F194" s="10">
        <v>45352</v>
      </c>
      <c r="G194" s="10">
        <v>46812</v>
      </c>
      <c r="H194" s="10">
        <f>EDATE(G194,1)</f>
        <v>46841</v>
      </c>
      <c r="I194" s="10" t="s">
        <v>987</v>
      </c>
      <c r="J194" s="10" t="s">
        <v>988</v>
      </c>
      <c r="K194" t="s">
        <v>3351</v>
      </c>
      <c r="P194" s="29">
        <f t="shared" ref="P194:P257" si="3">EDATE(G194,0)</f>
        <v>46812</v>
      </c>
      <c r="Q194" s="30"/>
      <c r="R194" s="30"/>
      <c r="S194" s="30"/>
    </row>
    <row r="195" spans="1:19" x14ac:dyDescent="0.25">
      <c r="A195" t="s">
        <v>1251</v>
      </c>
      <c r="B195" t="s">
        <v>7135</v>
      </c>
      <c r="C195" t="s">
        <v>227</v>
      </c>
      <c r="D195" t="str">
        <f>VLOOKUP(C195,'Programas-Mestrado'!$C:$D,2,0)</f>
        <v>PPGCC</v>
      </c>
      <c r="E195" t="s">
        <v>517</v>
      </c>
      <c r="F195" s="10">
        <v>45383</v>
      </c>
      <c r="G195" s="10">
        <v>46812</v>
      </c>
      <c r="H195" s="10">
        <f>EDATE(G195,1)</f>
        <v>46841</v>
      </c>
      <c r="I195" s="10" t="s">
        <v>987</v>
      </c>
      <c r="J195" s="10" t="s">
        <v>988</v>
      </c>
      <c r="K195" t="s">
        <v>3351</v>
      </c>
      <c r="P195" s="29">
        <f t="shared" si="3"/>
        <v>46812</v>
      </c>
      <c r="Q195" s="30"/>
      <c r="R195" s="30"/>
      <c r="S195" s="30"/>
    </row>
    <row r="196" spans="1:19" x14ac:dyDescent="0.25">
      <c r="A196" t="s">
        <v>7336</v>
      </c>
      <c r="B196" t="s">
        <v>7347</v>
      </c>
      <c r="C196" t="s">
        <v>227</v>
      </c>
      <c r="D196" t="str">
        <f>VLOOKUP(C196,'Programas-Mestrado'!$C:$D,2,0)</f>
        <v>PPGCC</v>
      </c>
      <c r="E196" t="s">
        <v>517</v>
      </c>
      <c r="F196" s="10">
        <v>45474</v>
      </c>
      <c r="G196" s="10">
        <v>46812</v>
      </c>
      <c r="H196" s="10">
        <f>EDATE(G196,1)</f>
        <v>46841</v>
      </c>
      <c r="I196" s="10" t="s">
        <v>987</v>
      </c>
      <c r="J196" s="10" t="s">
        <v>988</v>
      </c>
      <c r="K196" t="s">
        <v>3351</v>
      </c>
      <c r="P196" s="29">
        <f t="shared" si="3"/>
        <v>46812</v>
      </c>
      <c r="Q196" s="30"/>
      <c r="R196" s="30"/>
      <c r="S196" s="30"/>
    </row>
    <row r="197" spans="1:19" x14ac:dyDescent="0.25">
      <c r="A197" t="s">
        <v>4984</v>
      </c>
      <c r="B197" t="s">
        <v>5006</v>
      </c>
      <c r="C197" t="s">
        <v>227</v>
      </c>
      <c r="D197" t="str">
        <f>VLOOKUP(C197,'Programas-Mestrado'!$C:$D,2,0)</f>
        <v>PPGCC</v>
      </c>
      <c r="E197" t="s">
        <v>517</v>
      </c>
      <c r="F197" s="10">
        <v>44805</v>
      </c>
      <c r="G197" s="10">
        <v>45838</v>
      </c>
      <c r="H197" s="10">
        <f>EDATE(G197,1)</f>
        <v>45868</v>
      </c>
      <c r="I197" s="10" t="s">
        <v>987</v>
      </c>
      <c r="J197" s="10" t="s">
        <v>988</v>
      </c>
      <c r="K197" t="s">
        <v>3351</v>
      </c>
      <c r="P197" s="29">
        <f t="shared" si="3"/>
        <v>45838</v>
      </c>
      <c r="Q197" s="30"/>
      <c r="R197" s="30"/>
      <c r="S197" s="30"/>
    </row>
    <row r="198" spans="1:19" x14ac:dyDescent="0.25">
      <c r="A198" t="s">
        <v>40</v>
      </c>
      <c r="B198" t="s">
        <v>4640</v>
      </c>
      <c r="C198" t="s">
        <v>227</v>
      </c>
      <c r="D198" t="str">
        <f>VLOOKUP(C198,'Programas-Mestrado'!$C:$D,2,0)</f>
        <v>PPGCC</v>
      </c>
      <c r="E198" t="s">
        <v>517</v>
      </c>
      <c r="F198" s="10">
        <v>44652</v>
      </c>
      <c r="G198" s="10">
        <v>45688</v>
      </c>
      <c r="H198" s="10">
        <f>EDATE(G198,1)</f>
        <v>45716</v>
      </c>
      <c r="I198" s="10" t="s">
        <v>987</v>
      </c>
      <c r="J198" s="10" t="s">
        <v>988</v>
      </c>
      <c r="K198" t="s">
        <v>3351</v>
      </c>
      <c r="P198" s="29">
        <f t="shared" si="3"/>
        <v>45688</v>
      </c>
      <c r="Q198" s="30"/>
      <c r="R198" s="30"/>
      <c r="S198" s="30"/>
    </row>
    <row r="199" spans="1:19" x14ac:dyDescent="0.25">
      <c r="A199" t="s">
        <v>6754</v>
      </c>
      <c r="B199" t="s">
        <v>6904</v>
      </c>
      <c r="C199" t="s">
        <v>567</v>
      </c>
      <c r="D199" t="str">
        <f>VLOOKUP(C199,'Programas-Mestrado'!$C:$D,2,0)</f>
        <v>PPGCEM</v>
      </c>
      <c r="E199" t="s">
        <v>258</v>
      </c>
      <c r="F199" s="10">
        <v>45352</v>
      </c>
      <c r="G199" s="10">
        <v>46081</v>
      </c>
      <c r="H199" s="10">
        <f>EDATE(G199,1)</f>
        <v>46109</v>
      </c>
      <c r="I199" s="10" t="s">
        <v>987</v>
      </c>
      <c r="J199" s="10" t="s">
        <v>988</v>
      </c>
      <c r="K199" t="s">
        <v>3352</v>
      </c>
      <c r="P199" s="29">
        <f t="shared" si="3"/>
        <v>46081</v>
      </c>
      <c r="Q199" s="30"/>
      <c r="R199" s="30"/>
      <c r="S199" s="30"/>
    </row>
    <row r="200" spans="1:19" x14ac:dyDescent="0.25">
      <c r="A200" t="s">
        <v>6755</v>
      </c>
      <c r="B200" t="s">
        <v>6905</v>
      </c>
      <c r="C200" t="s">
        <v>567</v>
      </c>
      <c r="D200" t="str">
        <f>VLOOKUP(C200,'Programas-Mestrado'!$C:$D,2,0)</f>
        <v>PPGCEM</v>
      </c>
      <c r="E200" t="s">
        <v>258</v>
      </c>
      <c r="F200" s="10">
        <v>45352</v>
      </c>
      <c r="G200" s="10">
        <v>46081</v>
      </c>
      <c r="H200" s="10">
        <f>EDATE(G200,1)</f>
        <v>46109</v>
      </c>
      <c r="I200" s="10" t="s">
        <v>987</v>
      </c>
      <c r="J200" s="10" t="s">
        <v>988</v>
      </c>
      <c r="K200" t="s">
        <v>3352</v>
      </c>
      <c r="P200" s="29">
        <f t="shared" si="3"/>
        <v>46081</v>
      </c>
      <c r="Q200" s="30"/>
      <c r="R200" s="30"/>
      <c r="S200" s="30"/>
    </row>
    <row r="201" spans="1:19" x14ac:dyDescent="0.25">
      <c r="A201" t="s">
        <v>6756</v>
      </c>
      <c r="B201" t="s">
        <v>6906</v>
      </c>
      <c r="C201" t="s">
        <v>567</v>
      </c>
      <c r="D201" t="str">
        <f>VLOOKUP(C201,'Programas-Mestrado'!$C:$D,2,0)</f>
        <v>PPGCEM</v>
      </c>
      <c r="E201" t="s">
        <v>258</v>
      </c>
      <c r="F201" s="10">
        <v>45352</v>
      </c>
      <c r="G201" s="10">
        <v>46081</v>
      </c>
      <c r="H201" s="10">
        <f>EDATE(G201,1)</f>
        <v>46109</v>
      </c>
      <c r="I201" s="10" t="s">
        <v>987</v>
      </c>
      <c r="J201" s="10" t="s">
        <v>988</v>
      </c>
      <c r="K201" t="s">
        <v>3352</v>
      </c>
      <c r="P201" s="29">
        <f t="shared" si="3"/>
        <v>46081</v>
      </c>
      <c r="Q201" s="30"/>
      <c r="R201" s="30"/>
      <c r="S201" s="30"/>
    </row>
    <row r="202" spans="1:19" x14ac:dyDescent="0.25">
      <c r="A202" t="s">
        <v>6757</v>
      </c>
      <c r="B202" t="s">
        <v>6907</v>
      </c>
      <c r="C202" t="s">
        <v>567</v>
      </c>
      <c r="D202" t="str">
        <f>VLOOKUP(C202,'Programas-Mestrado'!$C:$D,2,0)</f>
        <v>PPGCEM</v>
      </c>
      <c r="E202" t="s">
        <v>258</v>
      </c>
      <c r="F202" s="10">
        <v>45352</v>
      </c>
      <c r="G202" s="10">
        <v>46081</v>
      </c>
      <c r="H202" s="10">
        <f>EDATE(G202,1)</f>
        <v>46109</v>
      </c>
      <c r="I202" s="10" t="s">
        <v>987</v>
      </c>
      <c r="J202" s="10" t="s">
        <v>988</v>
      </c>
      <c r="K202" t="s">
        <v>3352</v>
      </c>
      <c r="P202" s="29">
        <f t="shared" si="3"/>
        <v>46081</v>
      </c>
      <c r="Q202" s="30"/>
      <c r="R202" s="30"/>
      <c r="S202" s="30"/>
    </row>
    <row r="203" spans="1:19" x14ac:dyDescent="0.25">
      <c r="A203" t="s">
        <v>6758</v>
      </c>
      <c r="B203" t="s">
        <v>6908</v>
      </c>
      <c r="C203" t="s">
        <v>567</v>
      </c>
      <c r="D203" t="str">
        <f>VLOOKUP(C203,'Programas-Mestrado'!$C:$D,2,0)</f>
        <v>PPGCEM</v>
      </c>
      <c r="E203" t="s">
        <v>258</v>
      </c>
      <c r="F203" s="10">
        <v>45352</v>
      </c>
      <c r="G203" s="10">
        <v>46081</v>
      </c>
      <c r="H203" s="10">
        <f>EDATE(G203,1)</f>
        <v>46109</v>
      </c>
      <c r="I203" s="10" t="s">
        <v>987</v>
      </c>
      <c r="J203" s="10" t="s">
        <v>988</v>
      </c>
      <c r="K203" t="s">
        <v>3352</v>
      </c>
      <c r="P203" s="29">
        <f t="shared" si="3"/>
        <v>46081</v>
      </c>
      <c r="Q203" s="30"/>
      <c r="R203" s="30"/>
      <c r="S203" s="30"/>
    </row>
    <row r="204" spans="1:19" x14ac:dyDescent="0.25">
      <c r="A204" t="s">
        <v>6759</v>
      </c>
      <c r="B204" t="s">
        <v>6909</v>
      </c>
      <c r="C204" t="s">
        <v>567</v>
      </c>
      <c r="D204" t="str">
        <f>VLOOKUP(C204,'Programas-Mestrado'!$C:$D,2,0)</f>
        <v>PPGCEM</v>
      </c>
      <c r="E204" t="s">
        <v>258</v>
      </c>
      <c r="F204" s="10">
        <v>45352</v>
      </c>
      <c r="G204" s="10">
        <v>46081</v>
      </c>
      <c r="H204" s="10">
        <f>EDATE(G204,1)</f>
        <v>46109</v>
      </c>
      <c r="I204" s="10" t="s">
        <v>987</v>
      </c>
      <c r="J204" s="10" t="s">
        <v>988</v>
      </c>
      <c r="K204" t="s">
        <v>3352</v>
      </c>
      <c r="P204" s="29">
        <f t="shared" si="3"/>
        <v>46081</v>
      </c>
      <c r="Q204" s="30"/>
      <c r="R204" s="30"/>
      <c r="S204" s="30"/>
    </row>
    <row r="205" spans="1:19" x14ac:dyDescent="0.25">
      <c r="A205" t="s">
        <v>6760</v>
      </c>
      <c r="B205" t="s">
        <v>6910</v>
      </c>
      <c r="C205" t="s">
        <v>567</v>
      </c>
      <c r="D205" t="str">
        <f>VLOOKUP(C205,'Programas-Mestrado'!$C:$D,2,0)</f>
        <v>PPGCEM</v>
      </c>
      <c r="E205" t="s">
        <v>258</v>
      </c>
      <c r="F205" s="10">
        <v>45352</v>
      </c>
      <c r="G205" s="10">
        <v>46081</v>
      </c>
      <c r="H205" s="10">
        <f>EDATE(G205,1)</f>
        <v>46109</v>
      </c>
      <c r="I205" t="s">
        <v>987</v>
      </c>
      <c r="J205" s="10" t="s">
        <v>988</v>
      </c>
      <c r="K205" t="s">
        <v>3352</v>
      </c>
      <c r="P205" s="29">
        <f t="shared" si="3"/>
        <v>46081</v>
      </c>
      <c r="Q205" s="30"/>
      <c r="R205" s="30"/>
      <c r="S205" s="30"/>
    </row>
    <row r="206" spans="1:19" x14ac:dyDescent="0.25">
      <c r="A206" t="s">
        <v>6761</v>
      </c>
      <c r="B206" t="s">
        <v>6911</v>
      </c>
      <c r="C206" t="s">
        <v>567</v>
      </c>
      <c r="D206" t="str">
        <f>VLOOKUP(C206,'Programas-Mestrado'!$C:$D,2,0)</f>
        <v>PPGCEM</v>
      </c>
      <c r="E206" t="s">
        <v>258</v>
      </c>
      <c r="F206" s="10">
        <v>45352</v>
      </c>
      <c r="G206" s="10">
        <v>46081</v>
      </c>
      <c r="H206" s="10">
        <f>EDATE(G206,1)</f>
        <v>46109</v>
      </c>
      <c r="I206" s="10" t="s">
        <v>987</v>
      </c>
      <c r="J206" s="10" t="s">
        <v>988</v>
      </c>
      <c r="K206" t="s">
        <v>3352</v>
      </c>
      <c r="P206" s="29">
        <f t="shared" si="3"/>
        <v>46081</v>
      </c>
      <c r="Q206" s="30"/>
      <c r="R206" s="30"/>
      <c r="S206" s="30"/>
    </row>
    <row r="207" spans="1:19" x14ac:dyDescent="0.25">
      <c r="A207" t="s">
        <v>6055</v>
      </c>
      <c r="B207" t="s">
        <v>6113</v>
      </c>
      <c r="C207" t="s">
        <v>567</v>
      </c>
      <c r="D207" t="str">
        <f>VLOOKUP(C207,'Programas-Mestrado'!$C:$D,2,0)</f>
        <v>PPGCEM</v>
      </c>
      <c r="E207" t="s">
        <v>258</v>
      </c>
      <c r="F207" s="10">
        <v>45017</v>
      </c>
      <c r="G207" s="10">
        <v>45716</v>
      </c>
      <c r="H207" s="10">
        <f>EDATE(G207,1)</f>
        <v>45744</v>
      </c>
      <c r="I207" s="10" t="s">
        <v>987</v>
      </c>
      <c r="J207" s="10" t="s">
        <v>988</v>
      </c>
      <c r="K207" t="s">
        <v>3352</v>
      </c>
      <c r="P207" s="29">
        <f t="shared" si="3"/>
        <v>45716</v>
      </c>
      <c r="Q207" s="30"/>
      <c r="R207" s="30"/>
      <c r="S207" s="30"/>
    </row>
    <row r="208" spans="1:19" x14ac:dyDescent="0.25">
      <c r="A208" t="s">
        <v>6762</v>
      </c>
      <c r="B208" t="s">
        <v>6912</v>
      </c>
      <c r="C208" t="s">
        <v>567</v>
      </c>
      <c r="D208" t="str">
        <f>VLOOKUP(C208,'Programas-Mestrado'!$C:$D,2,0)</f>
        <v>PPGCEM</v>
      </c>
      <c r="E208" t="s">
        <v>258</v>
      </c>
      <c r="F208" s="10">
        <v>45352</v>
      </c>
      <c r="G208" s="10">
        <v>46081</v>
      </c>
      <c r="H208" s="10">
        <f>EDATE(G208,1)</f>
        <v>46109</v>
      </c>
      <c r="I208" t="s">
        <v>987</v>
      </c>
      <c r="J208" s="10" t="s">
        <v>988</v>
      </c>
      <c r="K208" t="s">
        <v>3352</v>
      </c>
      <c r="P208" s="29">
        <f t="shared" si="3"/>
        <v>46081</v>
      </c>
      <c r="Q208" s="30"/>
      <c r="R208" s="30"/>
      <c r="S208" s="30"/>
    </row>
    <row r="209" spans="1:19" x14ac:dyDescent="0.25">
      <c r="A209" t="s">
        <v>6764</v>
      </c>
      <c r="B209" t="s">
        <v>6914</v>
      </c>
      <c r="C209" t="s">
        <v>567</v>
      </c>
      <c r="D209" t="str">
        <f>VLOOKUP(C209,'Programas-Mestrado'!$C:$D,2,0)</f>
        <v>PPGCEM</v>
      </c>
      <c r="E209" t="s">
        <v>258</v>
      </c>
      <c r="F209" s="10">
        <v>45352</v>
      </c>
      <c r="G209" s="10">
        <v>46081</v>
      </c>
      <c r="H209" s="10">
        <f>EDATE(G209,1)</f>
        <v>46109</v>
      </c>
      <c r="I209" s="10" t="s">
        <v>987</v>
      </c>
      <c r="J209" s="10" t="s">
        <v>988</v>
      </c>
      <c r="K209" t="s">
        <v>3352</v>
      </c>
      <c r="P209" s="29">
        <f t="shared" si="3"/>
        <v>46081</v>
      </c>
      <c r="Q209" s="30"/>
      <c r="R209" s="30"/>
      <c r="S209" s="30"/>
    </row>
    <row r="210" spans="1:19" x14ac:dyDescent="0.25">
      <c r="A210" t="s">
        <v>6765</v>
      </c>
      <c r="B210" t="s">
        <v>6915</v>
      </c>
      <c r="C210" t="s">
        <v>567</v>
      </c>
      <c r="D210" t="str">
        <f>VLOOKUP(C210,'Programas-Mestrado'!$C:$D,2,0)</f>
        <v>PPGCEM</v>
      </c>
      <c r="E210" t="s">
        <v>258</v>
      </c>
      <c r="F210" s="10">
        <v>45352</v>
      </c>
      <c r="G210" s="10">
        <v>46081</v>
      </c>
      <c r="H210" s="10">
        <f>EDATE(G210,1)</f>
        <v>46109</v>
      </c>
      <c r="I210" t="s">
        <v>987</v>
      </c>
      <c r="J210" s="10" t="s">
        <v>988</v>
      </c>
      <c r="K210" t="s">
        <v>3352</v>
      </c>
      <c r="P210" s="29">
        <f t="shared" si="3"/>
        <v>46081</v>
      </c>
      <c r="Q210" s="30"/>
      <c r="R210" s="30"/>
      <c r="S210" s="30"/>
    </row>
    <row r="211" spans="1:19" x14ac:dyDescent="0.25">
      <c r="A211" t="s">
        <v>6766</v>
      </c>
      <c r="B211" t="s">
        <v>6916</v>
      </c>
      <c r="C211" t="s">
        <v>567</v>
      </c>
      <c r="D211" t="str">
        <f>VLOOKUP(C211,'Programas-Mestrado'!$C:$D,2,0)</f>
        <v>PPGCEM</v>
      </c>
      <c r="E211" t="s">
        <v>258</v>
      </c>
      <c r="F211" s="10">
        <v>45352</v>
      </c>
      <c r="G211" s="10">
        <v>46081</v>
      </c>
      <c r="H211" s="10">
        <f>EDATE(G211,1)</f>
        <v>46109</v>
      </c>
      <c r="I211" t="s">
        <v>987</v>
      </c>
      <c r="J211" s="10" t="s">
        <v>988</v>
      </c>
      <c r="K211" t="s">
        <v>3352</v>
      </c>
      <c r="P211" s="29">
        <f t="shared" si="3"/>
        <v>46081</v>
      </c>
      <c r="Q211" s="30"/>
      <c r="R211" s="30"/>
      <c r="S211" s="30"/>
    </row>
    <row r="212" spans="1:19" x14ac:dyDescent="0.25">
      <c r="A212" t="s">
        <v>6767</v>
      </c>
      <c r="B212" t="s">
        <v>6917</v>
      </c>
      <c r="C212" t="s">
        <v>567</v>
      </c>
      <c r="D212" t="str">
        <f>VLOOKUP(C212,'Programas-Mestrado'!$C:$D,2,0)</f>
        <v>PPGCEM</v>
      </c>
      <c r="E212" t="s">
        <v>258</v>
      </c>
      <c r="F212" s="10">
        <v>45352</v>
      </c>
      <c r="G212" s="10">
        <v>46081</v>
      </c>
      <c r="H212" s="10">
        <f>EDATE(G212,1)</f>
        <v>46109</v>
      </c>
      <c r="I212" s="10" t="s">
        <v>987</v>
      </c>
      <c r="J212" s="10" t="s">
        <v>988</v>
      </c>
      <c r="K212" t="s">
        <v>3352</v>
      </c>
      <c r="P212" s="29">
        <f t="shared" si="3"/>
        <v>46081</v>
      </c>
      <c r="Q212" s="30"/>
      <c r="R212" s="30"/>
      <c r="S212" s="30"/>
    </row>
    <row r="213" spans="1:19" x14ac:dyDescent="0.25">
      <c r="A213" t="s">
        <v>6121</v>
      </c>
      <c r="B213" t="s">
        <v>6136</v>
      </c>
      <c r="C213" t="s">
        <v>567</v>
      </c>
      <c r="D213" t="str">
        <f>VLOOKUP(C213,'Programas-Mestrado'!$C:$D,2,0)</f>
        <v>PPGCEM</v>
      </c>
      <c r="E213" t="s">
        <v>258</v>
      </c>
      <c r="F213" s="10">
        <v>45017</v>
      </c>
      <c r="G213" s="10">
        <v>45747</v>
      </c>
      <c r="H213" s="10">
        <f>EDATE(G213,1)</f>
        <v>45777</v>
      </c>
      <c r="I213" s="10" t="s">
        <v>987</v>
      </c>
      <c r="J213" s="10" t="s">
        <v>988</v>
      </c>
      <c r="K213" t="s">
        <v>3352</v>
      </c>
      <c r="P213" s="29">
        <f t="shared" si="3"/>
        <v>45747</v>
      </c>
      <c r="Q213" s="30"/>
      <c r="R213" s="30"/>
      <c r="S213" s="30"/>
    </row>
    <row r="214" spans="1:19" x14ac:dyDescent="0.25">
      <c r="A214" t="s">
        <v>7381</v>
      </c>
      <c r="B214" t="s">
        <v>7418</v>
      </c>
      <c r="C214" t="s">
        <v>567</v>
      </c>
      <c r="D214" t="str">
        <f>VLOOKUP(C214,'Programas-Mestrado'!$C:$D,2,0)</f>
        <v>PPGCEM</v>
      </c>
      <c r="E214" t="s">
        <v>258</v>
      </c>
      <c r="F214" s="10">
        <v>45505</v>
      </c>
      <c r="G214" s="10">
        <v>46081</v>
      </c>
      <c r="H214" s="10">
        <f>EDATE(G214,1)</f>
        <v>46109</v>
      </c>
      <c r="I214" s="10" t="s">
        <v>987</v>
      </c>
      <c r="J214" s="10" t="s">
        <v>4497</v>
      </c>
      <c r="K214" t="s">
        <v>3352</v>
      </c>
      <c r="P214" s="29">
        <f t="shared" si="3"/>
        <v>46081</v>
      </c>
      <c r="Q214" s="30"/>
      <c r="R214" s="30"/>
      <c r="S214" s="30"/>
    </row>
    <row r="215" spans="1:19" x14ac:dyDescent="0.25">
      <c r="A215" t="s">
        <v>7382</v>
      </c>
      <c r="B215" t="s">
        <v>7419</v>
      </c>
      <c r="C215" t="s">
        <v>567</v>
      </c>
      <c r="D215" t="str">
        <f>VLOOKUP(C215,'Programas-Mestrado'!$C:$D,2,0)</f>
        <v>PPGCEM</v>
      </c>
      <c r="E215" t="s">
        <v>258</v>
      </c>
      <c r="F215" s="10">
        <v>45505</v>
      </c>
      <c r="G215" s="10">
        <v>46234</v>
      </c>
      <c r="H215" s="10">
        <f>EDATE(G215,1)</f>
        <v>46265</v>
      </c>
      <c r="I215" s="10" t="s">
        <v>987</v>
      </c>
      <c r="J215" s="10" t="s">
        <v>4497</v>
      </c>
      <c r="K215" t="s">
        <v>3352</v>
      </c>
      <c r="P215" s="29">
        <f t="shared" si="3"/>
        <v>46234</v>
      </c>
      <c r="Q215" s="30"/>
      <c r="R215" s="30"/>
      <c r="S215" s="30"/>
    </row>
    <row r="216" spans="1:19" x14ac:dyDescent="0.25">
      <c r="A216" t="s">
        <v>7383</v>
      </c>
      <c r="B216" t="s">
        <v>7420</v>
      </c>
      <c r="C216" t="s">
        <v>567</v>
      </c>
      <c r="D216" t="str">
        <f>VLOOKUP(C216,'Programas-Mestrado'!$C:$D,2,0)</f>
        <v>PPGCEM</v>
      </c>
      <c r="E216" t="s">
        <v>258</v>
      </c>
      <c r="F216" s="10">
        <v>45505</v>
      </c>
      <c r="G216" s="10">
        <v>46234</v>
      </c>
      <c r="H216" s="10">
        <f>EDATE(G216,1)</f>
        <v>46265</v>
      </c>
      <c r="I216" s="10" t="s">
        <v>987</v>
      </c>
      <c r="J216" s="10" t="s">
        <v>4497</v>
      </c>
      <c r="K216" t="s">
        <v>3352</v>
      </c>
      <c r="P216" s="29">
        <f t="shared" si="3"/>
        <v>46234</v>
      </c>
      <c r="Q216" s="30"/>
      <c r="R216" s="30"/>
      <c r="S216" s="30"/>
    </row>
    <row r="217" spans="1:19" x14ac:dyDescent="0.25">
      <c r="A217" t="s">
        <v>7384</v>
      </c>
      <c r="B217" t="s">
        <v>7421</v>
      </c>
      <c r="C217" t="s">
        <v>567</v>
      </c>
      <c r="D217" t="str">
        <f>VLOOKUP(C217,'Programas-Mestrado'!$C:$D,2,0)</f>
        <v>PPGCEM</v>
      </c>
      <c r="E217" t="s">
        <v>258</v>
      </c>
      <c r="F217" s="10">
        <v>45505</v>
      </c>
      <c r="G217" s="10">
        <v>46234</v>
      </c>
      <c r="H217" s="10">
        <f>EDATE(G217,1)</f>
        <v>46265</v>
      </c>
      <c r="I217" s="10" t="s">
        <v>987</v>
      </c>
      <c r="J217" s="10" t="s">
        <v>4497</v>
      </c>
      <c r="K217" t="s">
        <v>3352</v>
      </c>
      <c r="P217" s="29">
        <f t="shared" si="3"/>
        <v>46234</v>
      </c>
      <c r="Q217" s="30"/>
      <c r="R217" s="30"/>
      <c r="S217" s="30"/>
    </row>
    <row r="218" spans="1:19" x14ac:dyDescent="0.25">
      <c r="A218" t="s">
        <v>7385</v>
      </c>
      <c r="B218" t="s">
        <v>7422</v>
      </c>
      <c r="C218" t="s">
        <v>567</v>
      </c>
      <c r="D218" t="str">
        <f>VLOOKUP(C218,'Programas-Mestrado'!$C:$D,2,0)</f>
        <v>PPGCEM</v>
      </c>
      <c r="E218" t="s">
        <v>258</v>
      </c>
      <c r="F218" s="10">
        <v>45505</v>
      </c>
      <c r="G218" s="10">
        <v>46234</v>
      </c>
      <c r="H218" s="10">
        <f>EDATE(G218,1)</f>
        <v>46265</v>
      </c>
      <c r="I218" s="10" t="s">
        <v>987</v>
      </c>
      <c r="J218" s="10" t="s">
        <v>4497</v>
      </c>
      <c r="K218" t="s">
        <v>3352</v>
      </c>
      <c r="P218" s="29">
        <f t="shared" si="3"/>
        <v>46234</v>
      </c>
      <c r="Q218" s="30"/>
      <c r="R218" s="30"/>
      <c r="S218" s="30"/>
    </row>
    <row r="219" spans="1:19" x14ac:dyDescent="0.25">
      <c r="A219" t="s">
        <v>4533</v>
      </c>
      <c r="B219" t="s">
        <v>6899</v>
      </c>
      <c r="C219" t="s">
        <v>567</v>
      </c>
      <c r="D219" t="str">
        <f>VLOOKUP(C219,'Programas-Mestrado'!$C:$D,2,0)</f>
        <v>PPGCEM</v>
      </c>
      <c r="E219" t="s">
        <v>517</v>
      </c>
      <c r="F219" s="10">
        <v>45352</v>
      </c>
      <c r="G219" s="10">
        <v>46812</v>
      </c>
      <c r="H219" s="10">
        <f>EDATE(G219,1)</f>
        <v>46841</v>
      </c>
      <c r="I219" s="10" t="s">
        <v>987</v>
      </c>
      <c r="J219" s="10" t="s">
        <v>988</v>
      </c>
      <c r="K219" t="s">
        <v>3352</v>
      </c>
      <c r="P219" s="29">
        <f t="shared" si="3"/>
        <v>46812</v>
      </c>
      <c r="Q219" s="30"/>
      <c r="R219" s="30"/>
      <c r="S219" s="30"/>
    </row>
    <row r="220" spans="1:19" x14ac:dyDescent="0.25">
      <c r="A220" t="s">
        <v>2606</v>
      </c>
      <c r="B220" t="s">
        <v>4585</v>
      </c>
      <c r="C220" t="s">
        <v>567</v>
      </c>
      <c r="D220" t="str">
        <f>VLOOKUP(C220,'Programas-Mestrado'!$C:$D,2,0)</f>
        <v>PPGCEM</v>
      </c>
      <c r="E220" t="s">
        <v>517</v>
      </c>
      <c r="F220" s="10">
        <v>44621</v>
      </c>
      <c r="G220" s="10">
        <v>46081</v>
      </c>
      <c r="H220" s="10">
        <f>EDATE(G220,1)</f>
        <v>46109</v>
      </c>
      <c r="I220" t="s">
        <v>987</v>
      </c>
      <c r="J220" s="10" t="s">
        <v>988</v>
      </c>
      <c r="K220" t="s">
        <v>3352</v>
      </c>
      <c r="P220" s="29">
        <f t="shared" si="3"/>
        <v>46081</v>
      </c>
      <c r="Q220" s="30"/>
      <c r="R220" s="30"/>
      <c r="S220" s="30"/>
    </row>
    <row r="221" spans="1:19" x14ac:dyDescent="0.25">
      <c r="A221" t="s">
        <v>4528</v>
      </c>
      <c r="B221" t="s">
        <v>4586</v>
      </c>
      <c r="C221" t="s">
        <v>567</v>
      </c>
      <c r="D221" t="str">
        <f>VLOOKUP(C221,'Programas-Mestrado'!$C:$D,2,0)</f>
        <v>PPGCEM</v>
      </c>
      <c r="E221" t="s">
        <v>517</v>
      </c>
      <c r="F221" s="10">
        <v>44621</v>
      </c>
      <c r="G221" s="10">
        <v>46081</v>
      </c>
      <c r="H221" s="10">
        <f>EDATE(G221,1)</f>
        <v>46109</v>
      </c>
      <c r="I221" s="10" t="s">
        <v>987</v>
      </c>
      <c r="J221" s="10" t="s">
        <v>988</v>
      </c>
      <c r="K221" t="s">
        <v>3352</v>
      </c>
      <c r="P221" s="29">
        <f t="shared" si="3"/>
        <v>46081</v>
      </c>
      <c r="Q221" s="30"/>
      <c r="R221" s="30"/>
      <c r="S221" s="30"/>
    </row>
    <row r="222" spans="1:19" x14ac:dyDescent="0.25">
      <c r="A222" t="s">
        <v>6339</v>
      </c>
      <c r="B222" t="s">
        <v>6357</v>
      </c>
      <c r="C222" t="s">
        <v>567</v>
      </c>
      <c r="D222" t="str">
        <f>VLOOKUP(C222,'Programas-Mestrado'!$C:$D,2,0)</f>
        <v>PPGCEM</v>
      </c>
      <c r="E222" t="s">
        <v>517</v>
      </c>
      <c r="F222" s="10">
        <v>45139</v>
      </c>
      <c r="G222" s="10">
        <v>46599</v>
      </c>
      <c r="H222" s="10">
        <f>EDATE(G222,1)</f>
        <v>46630</v>
      </c>
      <c r="I222" s="10" t="s">
        <v>987</v>
      </c>
      <c r="J222" s="10" t="s">
        <v>988</v>
      </c>
      <c r="K222" t="s">
        <v>3352</v>
      </c>
      <c r="P222" s="29">
        <f t="shared" si="3"/>
        <v>46599</v>
      </c>
      <c r="Q222" s="30"/>
      <c r="R222" s="30"/>
      <c r="S222" s="30"/>
    </row>
    <row r="223" spans="1:19" x14ac:dyDescent="0.25">
      <c r="A223" t="s">
        <v>6640</v>
      </c>
      <c r="B223" t="s">
        <v>6900</v>
      </c>
      <c r="C223" t="s">
        <v>567</v>
      </c>
      <c r="D223" t="str">
        <f>VLOOKUP(C223,'Programas-Mestrado'!$C:$D,2,0)</f>
        <v>PPGCEM</v>
      </c>
      <c r="E223" t="s">
        <v>517</v>
      </c>
      <c r="F223" s="10">
        <v>45352</v>
      </c>
      <c r="G223" s="10">
        <v>46477</v>
      </c>
      <c r="H223" s="10">
        <f>EDATE(G223,1)</f>
        <v>46507</v>
      </c>
      <c r="I223" s="10" t="s">
        <v>987</v>
      </c>
      <c r="J223" s="10" t="s">
        <v>988</v>
      </c>
      <c r="K223" t="s">
        <v>3352</v>
      </c>
      <c r="P223" s="29">
        <f t="shared" si="3"/>
        <v>46477</v>
      </c>
      <c r="Q223" s="30"/>
      <c r="R223" s="30"/>
      <c r="S223" s="30"/>
    </row>
    <row r="224" spans="1:19" x14ac:dyDescent="0.25">
      <c r="A224" t="s">
        <v>7215</v>
      </c>
      <c r="B224" t="s">
        <v>7229</v>
      </c>
      <c r="C224" t="s">
        <v>567</v>
      </c>
      <c r="D224" t="str">
        <f>VLOOKUP(C224,'Programas-Mestrado'!$C:$D,2,0)</f>
        <v>PPGCEM</v>
      </c>
      <c r="E224" t="s">
        <v>517</v>
      </c>
      <c r="F224" s="10">
        <v>45413</v>
      </c>
      <c r="G224" s="10">
        <v>46812</v>
      </c>
      <c r="H224" s="10">
        <f>EDATE(G224,1)</f>
        <v>46841</v>
      </c>
      <c r="I224" s="10" t="s">
        <v>987</v>
      </c>
      <c r="J224" s="10" t="s">
        <v>988</v>
      </c>
      <c r="K224" t="s">
        <v>3352</v>
      </c>
      <c r="P224" s="29">
        <f t="shared" si="3"/>
        <v>46812</v>
      </c>
      <c r="Q224" s="30"/>
      <c r="R224" s="30"/>
      <c r="S224" s="30"/>
    </row>
    <row r="225" spans="1:19" x14ac:dyDescent="0.25">
      <c r="A225" t="s">
        <v>4529</v>
      </c>
      <c r="B225" t="s">
        <v>6358</v>
      </c>
      <c r="C225" t="s">
        <v>567</v>
      </c>
      <c r="D225" t="str">
        <f>VLOOKUP(C225,'Programas-Mestrado'!$C:$D,2,0)</f>
        <v>PPGCEM</v>
      </c>
      <c r="E225" t="s">
        <v>517</v>
      </c>
      <c r="F225" s="10">
        <v>45139</v>
      </c>
      <c r="G225" s="10">
        <v>45716</v>
      </c>
      <c r="H225" s="10">
        <f>EDATE(G225,1)</f>
        <v>45744</v>
      </c>
      <c r="I225" s="10" t="s">
        <v>987</v>
      </c>
      <c r="J225" s="10" t="s">
        <v>988</v>
      </c>
      <c r="K225" t="s">
        <v>3352</v>
      </c>
      <c r="P225" s="29">
        <f t="shared" si="3"/>
        <v>45716</v>
      </c>
      <c r="Q225" s="30"/>
      <c r="R225" s="30"/>
      <c r="S225" s="30"/>
    </row>
    <row r="226" spans="1:19" x14ac:dyDescent="0.25">
      <c r="A226" t="s">
        <v>6340</v>
      </c>
      <c r="B226" t="s">
        <v>6359</v>
      </c>
      <c r="C226" t="s">
        <v>567</v>
      </c>
      <c r="D226" t="str">
        <f>VLOOKUP(C226,'Programas-Mestrado'!$C:$D,2,0)</f>
        <v>PPGCEM</v>
      </c>
      <c r="E226" t="s">
        <v>517</v>
      </c>
      <c r="F226" s="10">
        <v>45139</v>
      </c>
      <c r="G226" s="10">
        <v>46599</v>
      </c>
      <c r="H226" s="10">
        <f>EDATE(G226,1)</f>
        <v>46630</v>
      </c>
      <c r="I226" t="s">
        <v>987</v>
      </c>
      <c r="J226" s="10" t="s">
        <v>988</v>
      </c>
      <c r="K226" t="s">
        <v>3352</v>
      </c>
      <c r="P226" s="29">
        <f t="shared" si="3"/>
        <v>46599</v>
      </c>
      <c r="Q226" s="30"/>
      <c r="R226" s="30"/>
      <c r="S226" s="30"/>
    </row>
    <row r="227" spans="1:19" x14ac:dyDescent="0.25">
      <c r="A227" t="s">
        <v>3479</v>
      </c>
      <c r="B227" t="s">
        <v>3494</v>
      </c>
      <c r="C227" t="s">
        <v>567</v>
      </c>
      <c r="D227" t="str">
        <f>VLOOKUP(C227,'Programas-Mestrado'!$C:$D,2,0)</f>
        <v>PPGCEM</v>
      </c>
      <c r="E227" t="s">
        <v>517</v>
      </c>
      <c r="F227" s="10">
        <v>44105</v>
      </c>
      <c r="G227" s="10">
        <v>45535</v>
      </c>
      <c r="H227" s="10">
        <f>EDATE(G227,1)</f>
        <v>45565</v>
      </c>
      <c r="I227" s="10" t="s">
        <v>987</v>
      </c>
      <c r="J227" s="10" t="s">
        <v>988</v>
      </c>
      <c r="K227" t="s">
        <v>3352</v>
      </c>
      <c r="P227" s="29">
        <f t="shared" si="3"/>
        <v>45535</v>
      </c>
      <c r="Q227" s="30"/>
      <c r="R227" s="30"/>
      <c r="S227" s="30"/>
    </row>
    <row r="228" spans="1:19" x14ac:dyDescent="0.25">
      <c r="A228" t="s">
        <v>6988</v>
      </c>
      <c r="B228" t="s">
        <v>7031</v>
      </c>
      <c r="C228" t="s">
        <v>567</v>
      </c>
      <c r="D228" t="str">
        <f>VLOOKUP(C228,'Programas-Mestrado'!$C:$D,2,0)</f>
        <v>PPGCEM</v>
      </c>
      <c r="E228" t="s">
        <v>517</v>
      </c>
      <c r="F228" s="10">
        <v>45352</v>
      </c>
      <c r="G228" s="10">
        <v>46812</v>
      </c>
      <c r="H228" s="10">
        <f>EDATE(G228,1)</f>
        <v>46841</v>
      </c>
      <c r="I228" s="10" t="s">
        <v>987</v>
      </c>
      <c r="J228" s="10" t="s">
        <v>988</v>
      </c>
      <c r="K228" t="s">
        <v>3352</v>
      </c>
      <c r="P228" s="29">
        <f t="shared" si="3"/>
        <v>46812</v>
      </c>
      <c r="Q228" s="30"/>
      <c r="R228" s="30"/>
      <c r="S228" s="30"/>
    </row>
    <row r="229" spans="1:19" x14ac:dyDescent="0.25">
      <c r="A229" t="s">
        <v>2613</v>
      </c>
      <c r="B229" t="s">
        <v>6360</v>
      </c>
      <c r="C229" t="s">
        <v>567</v>
      </c>
      <c r="D229" t="str">
        <f>VLOOKUP(C229,'Programas-Mestrado'!$C:$D,2,0)</f>
        <v>PPGCEM</v>
      </c>
      <c r="E229" t="s">
        <v>517</v>
      </c>
      <c r="F229" s="10">
        <v>45139</v>
      </c>
      <c r="G229" s="10">
        <v>46599</v>
      </c>
      <c r="H229" s="10">
        <f>EDATE(G229,1)</f>
        <v>46630</v>
      </c>
      <c r="I229" s="10" t="s">
        <v>987</v>
      </c>
      <c r="J229" s="10" t="s">
        <v>988</v>
      </c>
      <c r="K229" t="s">
        <v>3352</v>
      </c>
      <c r="P229" s="29">
        <f t="shared" si="3"/>
        <v>46599</v>
      </c>
      <c r="Q229" s="30"/>
      <c r="R229" s="30"/>
      <c r="S229" s="30"/>
    </row>
    <row r="230" spans="1:19" x14ac:dyDescent="0.25">
      <c r="A230" t="s">
        <v>4228</v>
      </c>
      <c r="B230" t="s">
        <v>4240</v>
      </c>
      <c r="C230" t="s">
        <v>567</v>
      </c>
      <c r="D230" t="str">
        <f>VLOOKUP(C230,'Programas-Mestrado'!$C:$D,2,0)</f>
        <v>PPGCEM</v>
      </c>
      <c r="E230" t="s">
        <v>517</v>
      </c>
      <c r="F230" s="10">
        <v>44531</v>
      </c>
      <c r="G230" s="10">
        <v>45869</v>
      </c>
      <c r="H230" s="10">
        <f>EDATE(G230,1)</f>
        <v>45900</v>
      </c>
      <c r="I230" t="s">
        <v>987</v>
      </c>
      <c r="J230" s="10" t="s">
        <v>988</v>
      </c>
      <c r="K230" t="s">
        <v>3352</v>
      </c>
      <c r="P230" s="29">
        <f t="shared" si="3"/>
        <v>45869</v>
      </c>
      <c r="Q230" s="30"/>
      <c r="R230" s="30"/>
      <c r="S230" s="30"/>
    </row>
    <row r="231" spans="1:19" x14ac:dyDescent="0.25">
      <c r="A231" t="s">
        <v>4535</v>
      </c>
      <c r="B231" t="s">
        <v>7032</v>
      </c>
      <c r="C231" t="s">
        <v>567</v>
      </c>
      <c r="D231" t="str">
        <f>VLOOKUP(C231,'Programas-Mestrado'!$C:$D,2,0)</f>
        <v>PPGCEM</v>
      </c>
      <c r="E231" t="s">
        <v>517</v>
      </c>
      <c r="F231" s="10">
        <v>45352</v>
      </c>
      <c r="G231" s="10">
        <v>46812</v>
      </c>
      <c r="H231" s="10">
        <f>EDATE(G231,1)</f>
        <v>46841</v>
      </c>
      <c r="I231" t="s">
        <v>987</v>
      </c>
      <c r="J231" s="10" t="s">
        <v>988</v>
      </c>
      <c r="K231" t="s">
        <v>3352</v>
      </c>
      <c r="P231" s="29">
        <f t="shared" si="3"/>
        <v>46812</v>
      </c>
      <c r="Q231" s="30"/>
      <c r="R231" s="30"/>
      <c r="S231" s="30"/>
    </row>
    <row r="232" spans="1:19" x14ac:dyDescent="0.25">
      <c r="A232" t="s">
        <v>4074</v>
      </c>
      <c r="B232" t="s">
        <v>4485</v>
      </c>
      <c r="C232" t="s">
        <v>567</v>
      </c>
      <c r="D232" t="str">
        <f>VLOOKUP(C232,'Programas-Mestrado'!$C:$D,2,0)</f>
        <v>PPGCEM</v>
      </c>
      <c r="E232" t="s">
        <v>517</v>
      </c>
      <c r="F232" s="10">
        <v>44621</v>
      </c>
      <c r="G232" s="10">
        <v>45716</v>
      </c>
      <c r="H232" s="10">
        <f>EDATE(G232,1)</f>
        <v>45744</v>
      </c>
      <c r="I232" t="s">
        <v>987</v>
      </c>
      <c r="J232" s="10" t="s">
        <v>988</v>
      </c>
      <c r="K232" t="s">
        <v>3352</v>
      </c>
      <c r="P232" s="29">
        <f t="shared" si="3"/>
        <v>45716</v>
      </c>
      <c r="Q232" s="30"/>
      <c r="R232" s="30"/>
      <c r="S232" s="30"/>
    </row>
    <row r="233" spans="1:19" x14ac:dyDescent="0.25">
      <c r="A233" t="s">
        <v>4793</v>
      </c>
      <c r="B233" t="s">
        <v>4810</v>
      </c>
      <c r="C233" t="s">
        <v>567</v>
      </c>
      <c r="D233" t="str">
        <f>VLOOKUP(C233,'Programas-Mestrado'!$C:$D,2,0)</f>
        <v>PPGCEM</v>
      </c>
      <c r="E233" t="s">
        <v>517</v>
      </c>
      <c r="F233" s="10">
        <v>44743</v>
      </c>
      <c r="G233" s="10">
        <v>45838</v>
      </c>
      <c r="H233" s="10">
        <f>EDATE(G233,1)</f>
        <v>45868</v>
      </c>
      <c r="I233" s="10" t="s">
        <v>987</v>
      </c>
      <c r="J233" s="10" t="s">
        <v>988</v>
      </c>
      <c r="K233" t="s">
        <v>3352</v>
      </c>
      <c r="P233" s="29">
        <f t="shared" si="3"/>
        <v>45838</v>
      </c>
      <c r="Q233" s="30"/>
      <c r="R233" s="30"/>
      <c r="S233" s="30"/>
    </row>
    <row r="234" spans="1:19" x14ac:dyDescent="0.25">
      <c r="A234" t="s">
        <v>5193</v>
      </c>
      <c r="B234" t="s">
        <v>5200</v>
      </c>
      <c r="C234" t="s">
        <v>567</v>
      </c>
      <c r="D234" t="str">
        <f>VLOOKUP(C234,'Programas-Mestrado'!$C:$D,2,0)</f>
        <v>PPGCEM</v>
      </c>
      <c r="E234" t="s">
        <v>517</v>
      </c>
      <c r="F234" s="10">
        <v>44896</v>
      </c>
      <c r="G234" s="10">
        <v>46081</v>
      </c>
      <c r="H234" s="10">
        <f>EDATE(G234,1)</f>
        <v>46109</v>
      </c>
      <c r="I234" t="s">
        <v>987</v>
      </c>
      <c r="J234" s="10" t="s">
        <v>988</v>
      </c>
      <c r="K234" t="s">
        <v>3352</v>
      </c>
      <c r="P234" s="29">
        <f t="shared" si="3"/>
        <v>46081</v>
      </c>
      <c r="Q234" s="30"/>
      <c r="R234" s="30"/>
      <c r="S234" s="30"/>
    </row>
    <row r="235" spans="1:19" x14ac:dyDescent="0.25">
      <c r="A235" t="s">
        <v>2617</v>
      </c>
      <c r="B235" t="s">
        <v>4664</v>
      </c>
      <c r="C235" t="s">
        <v>567</v>
      </c>
      <c r="D235" t="str">
        <f>VLOOKUP(C235,'Programas-Mestrado'!$C:$D,2,0)</f>
        <v>PPGCEM</v>
      </c>
      <c r="E235" t="s">
        <v>517</v>
      </c>
      <c r="F235" s="10">
        <v>44652</v>
      </c>
      <c r="G235" s="10">
        <v>46081</v>
      </c>
      <c r="H235" s="10">
        <f>EDATE(G235,1)</f>
        <v>46109</v>
      </c>
      <c r="I235" s="10" t="s">
        <v>987</v>
      </c>
      <c r="J235" s="10" t="s">
        <v>988</v>
      </c>
      <c r="K235" t="s">
        <v>3352</v>
      </c>
      <c r="P235" s="29">
        <f t="shared" si="3"/>
        <v>46081</v>
      </c>
      <c r="Q235" s="30"/>
      <c r="R235" s="30"/>
      <c r="S235" s="30"/>
    </row>
    <row r="236" spans="1:19" x14ac:dyDescent="0.25">
      <c r="A236" t="s">
        <v>4537</v>
      </c>
      <c r="B236" t="s">
        <v>6901</v>
      </c>
      <c r="C236" t="s">
        <v>567</v>
      </c>
      <c r="D236" t="str">
        <f>VLOOKUP(C236,'Programas-Mestrado'!$C:$D,2,0)</f>
        <v>PPGCEM</v>
      </c>
      <c r="E236" t="s">
        <v>517</v>
      </c>
      <c r="F236" s="10">
        <v>45352</v>
      </c>
      <c r="G236" s="10">
        <v>46812</v>
      </c>
      <c r="H236" s="10">
        <f>EDATE(G236,1)</f>
        <v>46841</v>
      </c>
      <c r="I236" s="10" t="s">
        <v>987</v>
      </c>
      <c r="J236" s="10" t="s">
        <v>988</v>
      </c>
      <c r="K236" t="s">
        <v>3352</v>
      </c>
      <c r="P236" s="29">
        <f t="shared" si="3"/>
        <v>46812</v>
      </c>
      <c r="Q236" s="30"/>
      <c r="R236" s="30"/>
      <c r="S236" s="30"/>
    </row>
    <row r="237" spans="1:19" x14ac:dyDescent="0.25">
      <c r="A237" t="s">
        <v>6341</v>
      </c>
      <c r="B237" t="s">
        <v>6361</v>
      </c>
      <c r="C237" t="s">
        <v>567</v>
      </c>
      <c r="D237" t="str">
        <f>VLOOKUP(C237,'Programas-Mestrado'!$C:$D,2,0)</f>
        <v>PPGCEM</v>
      </c>
      <c r="E237" t="s">
        <v>517</v>
      </c>
      <c r="F237" s="10">
        <v>45139</v>
      </c>
      <c r="G237" s="10">
        <v>46599</v>
      </c>
      <c r="H237" s="10">
        <f>EDATE(G237,1)</f>
        <v>46630</v>
      </c>
      <c r="I237" s="10" t="s">
        <v>987</v>
      </c>
      <c r="J237" s="10" t="s">
        <v>988</v>
      </c>
      <c r="K237" t="s">
        <v>3352</v>
      </c>
      <c r="P237" s="29">
        <f t="shared" si="3"/>
        <v>46599</v>
      </c>
      <c r="Q237" s="30"/>
      <c r="R237" s="30"/>
      <c r="S237" s="30"/>
    </row>
    <row r="238" spans="1:19" x14ac:dyDescent="0.25">
      <c r="A238" t="s">
        <v>3918</v>
      </c>
      <c r="B238" t="s">
        <v>3936</v>
      </c>
      <c r="C238" t="s">
        <v>567</v>
      </c>
      <c r="D238" t="str">
        <f>VLOOKUP(C238,'Programas-Mestrado'!$C:$D,2,0)</f>
        <v>PPGCEM</v>
      </c>
      <c r="E238" t="s">
        <v>517</v>
      </c>
      <c r="F238" s="10">
        <v>44348</v>
      </c>
      <c r="G238" s="10">
        <v>45716</v>
      </c>
      <c r="H238" s="10">
        <f>EDATE(G238,1)</f>
        <v>45744</v>
      </c>
      <c r="I238" t="s">
        <v>987</v>
      </c>
      <c r="J238" s="10" t="s">
        <v>988</v>
      </c>
      <c r="K238" t="s">
        <v>3352</v>
      </c>
      <c r="P238" s="29">
        <f t="shared" si="3"/>
        <v>45716</v>
      </c>
      <c r="Q238" s="30"/>
      <c r="R238" s="30"/>
      <c r="S238" s="30"/>
    </row>
    <row r="239" spans="1:19" x14ac:dyDescent="0.25">
      <c r="A239" t="s">
        <v>4902</v>
      </c>
      <c r="B239" t="s">
        <v>4947</v>
      </c>
      <c r="C239" t="s">
        <v>567</v>
      </c>
      <c r="D239" t="str">
        <f>VLOOKUP(C239,'Programas-Mestrado'!$C:$D,2,0)</f>
        <v>PPGCEM</v>
      </c>
      <c r="E239" t="s">
        <v>517</v>
      </c>
      <c r="F239" s="10">
        <v>44774</v>
      </c>
      <c r="G239" s="10">
        <v>46022</v>
      </c>
      <c r="H239" s="10">
        <f>EDATE(G239,1)</f>
        <v>46053</v>
      </c>
      <c r="I239" s="10" t="s">
        <v>987</v>
      </c>
      <c r="J239" s="10" t="s">
        <v>988</v>
      </c>
      <c r="K239" t="s">
        <v>3352</v>
      </c>
      <c r="P239" s="29">
        <f t="shared" si="3"/>
        <v>46022</v>
      </c>
      <c r="Q239" s="30"/>
      <c r="R239" s="30"/>
      <c r="S239" s="30"/>
    </row>
    <row r="240" spans="1:19" x14ac:dyDescent="0.25">
      <c r="A240" t="s">
        <v>6753</v>
      </c>
      <c r="B240" t="s">
        <v>6902</v>
      </c>
      <c r="C240" t="s">
        <v>567</v>
      </c>
      <c r="D240" t="str">
        <f>VLOOKUP(C240,'Programas-Mestrado'!$C:$D,2,0)</f>
        <v>PPGCEM</v>
      </c>
      <c r="E240" t="s">
        <v>517</v>
      </c>
      <c r="F240" s="10">
        <v>45352</v>
      </c>
      <c r="G240" s="10">
        <v>46812</v>
      </c>
      <c r="H240" s="10">
        <f>EDATE(G240,1)</f>
        <v>46841</v>
      </c>
      <c r="I240" s="10" t="s">
        <v>987</v>
      </c>
      <c r="J240" s="10" t="s">
        <v>988</v>
      </c>
      <c r="K240" t="s">
        <v>3352</v>
      </c>
      <c r="P240" s="29">
        <f t="shared" si="3"/>
        <v>46812</v>
      </c>
      <c r="Q240" s="30"/>
      <c r="R240" s="30"/>
      <c r="S240" s="30"/>
    </row>
    <row r="241" spans="1:19" x14ac:dyDescent="0.25">
      <c r="A241" t="s">
        <v>4177</v>
      </c>
      <c r="B241" t="s">
        <v>6362</v>
      </c>
      <c r="C241" t="s">
        <v>567</v>
      </c>
      <c r="D241" t="str">
        <f>VLOOKUP(C241,'Programas-Mestrado'!$C:$D,2,0)</f>
        <v>PPGCEM</v>
      </c>
      <c r="E241" t="s">
        <v>517</v>
      </c>
      <c r="F241" s="10">
        <v>45139</v>
      </c>
      <c r="G241" s="10">
        <v>46599</v>
      </c>
      <c r="H241" s="10">
        <f>EDATE(G241,1)</f>
        <v>46630</v>
      </c>
      <c r="I241" s="10" t="s">
        <v>987</v>
      </c>
      <c r="J241" s="10" t="s">
        <v>988</v>
      </c>
      <c r="K241" t="s">
        <v>3352</v>
      </c>
      <c r="P241" s="29">
        <f t="shared" si="3"/>
        <v>46599</v>
      </c>
      <c r="Q241" s="30"/>
      <c r="R241" s="30"/>
      <c r="S241" s="30"/>
    </row>
    <row r="242" spans="1:19" x14ac:dyDescent="0.25">
      <c r="A242" t="s">
        <v>4630</v>
      </c>
      <c r="B242" t="s">
        <v>4665</v>
      </c>
      <c r="C242" t="s">
        <v>567</v>
      </c>
      <c r="D242" t="str">
        <f>VLOOKUP(C242,'Programas-Mestrado'!$C:$D,2,0)</f>
        <v>PPGCEM</v>
      </c>
      <c r="E242" t="s">
        <v>517</v>
      </c>
      <c r="F242" s="10">
        <v>44652</v>
      </c>
      <c r="G242" s="10">
        <v>46081</v>
      </c>
      <c r="H242" s="10">
        <f>EDATE(G242,1)</f>
        <v>46109</v>
      </c>
      <c r="I242" t="s">
        <v>987</v>
      </c>
      <c r="J242" s="10" t="s">
        <v>988</v>
      </c>
      <c r="K242" t="s">
        <v>3352</v>
      </c>
      <c r="P242" s="29">
        <f t="shared" si="3"/>
        <v>46081</v>
      </c>
      <c r="Q242" s="30"/>
      <c r="R242" s="30"/>
      <c r="S242" s="30"/>
    </row>
    <row r="243" spans="1:19" x14ac:dyDescent="0.25">
      <c r="A243" t="s">
        <v>6342</v>
      </c>
      <c r="B243" t="s">
        <v>6363</v>
      </c>
      <c r="C243" t="s">
        <v>567</v>
      </c>
      <c r="D243" t="str">
        <f>VLOOKUP(C243,'Programas-Mestrado'!$C:$D,2,0)</f>
        <v>PPGCEM</v>
      </c>
      <c r="E243" t="s">
        <v>517</v>
      </c>
      <c r="F243" s="10">
        <v>45139</v>
      </c>
      <c r="G243" s="10">
        <v>46599</v>
      </c>
      <c r="H243" s="10">
        <f>EDATE(G243,1)</f>
        <v>46630</v>
      </c>
      <c r="I243" t="s">
        <v>987</v>
      </c>
      <c r="J243" s="10" t="s">
        <v>988</v>
      </c>
      <c r="K243" t="s">
        <v>3352</v>
      </c>
      <c r="P243" s="29">
        <f t="shared" si="3"/>
        <v>46599</v>
      </c>
      <c r="Q243" s="30"/>
      <c r="R243" s="30"/>
      <c r="S243" s="30"/>
    </row>
    <row r="244" spans="1:19" x14ac:dyDescent="0.25">
      <c r="A244" t="s">
        <v>4905</v>
      </c>
      <c r="B244" t="s">
        <v>7414</v>
      </c>
      <c r="C244" t="s">
        <v>567</v>
      </c>
      <c r="D244" t="str">
        <f>VLOOKUP(C244,'Programas-Mestrado'!$C:$D,2,0)</f>
        <v>PPGCEM</v>
      </c>
      <c r="E244" t="s">
        <v>517</v>
      </c>
      <c r="F244" s="10">
        <v>45505</v>
      </c>
      <c r="G244" s="10">
        <v>46965</v>
      </c>
      <c r="H244" s="10">
        <f>EDATE(G244,1)</f>
        <v>46996</v>
      </c>
      <c r="I244" s="10" t="s">
        <v>987</v>
      </c>
      <c r="J244" s="10" t="s">
        <v>4497</v>
      </c>
      <c r="K244" t="s">
        <v>3352</v>
      </c>
      <c r="P244" s="29">
        <f t="shared" si="3"/>
        <v>46965</v>
      </c>
      <c r="Q244" s="30"/>
      <c r="R244" s="30"/>
      <c r="S244" s="30"/>
    </row>
    <row r="245" spans="1:19" x14ac:dyDescent="0.25">
      <c r="A245" t="s">
        <v>7378</v>
      </c>
      <c r="B245" t="s">
        <v>7415</v>
      </c>
      <c r="C245" t="s">
        <v>567</v>
      </c>
      <c r="D245" t="str">
        <f>VLOOKUP(C245,'Programas-Mestrado'!$C:$D,2,0)</f>
        <v>PPGCEM</v>
      </c>
      <c r="E245" t="s">
        <v>517</v>
      </c>
      <c r="F245" s="10">
        <v>45505</v>
      </c>
      <c r="G245" s="10">
        <v>46965</v>
      </c>
      <c r="H245" s="10">
        <f>EDATE(G245,1)</f>
        <v>46996</v>
      </c>
      <c r="I245" s="10" t="s">
        <v>987</v>
      </c>
      <c r="J245" s="10" t="s">
        <v>4497</v>
      </c>
      <c r="K245" t="s">
        <v>3352</v>
      </c>
      <c r="P245" s="29">
        <f t="shared" si="3"/>
        <v>46965</v>
      </c>
      <c r="Q245" s="30"/>
      <c r="R245" s="30"/>
      <c r="S245" s="30"/>
    </row>
    <row r="246" spans="1:19" x14ac:dyDescent="0.25">
      <c r="A246" t="s">
        <v>7379</v>
      </c>
      <c r="B246" t="s">
        <v>7416</v>
      </c>
      <c r="C246" t="s">
        <v>567</v>
      </c>
      <c r="D246" t="str">
        <f>VLOOKUP(C246,'Programas-Mestrado'!$C:$D,2,0)</f>
        <v>PPGCEM</v>
      </c>
      <c r="E246" t="s">
        <v>517</v>
      </c>
      <c r="F246" s="10">
        <v>45505</v>
      </c>
      <c r="G246" s="10">
        <v>46965</v>
      </c>
      <c r="H246" s="10">
        <f>EDATE(G246,1)</f>
        <v>46996</v>
      </c>
      <c r="I246" s="10" t="s">
        <v>987</v>
      </c>
      <c r="J246" s="10" t="s">
        <v>4497</v>
      </c>
      <c r="K246" t="s">
        <v>3352</v>
      </c>
      <c r="P246" s="29">
        <f t="shared" si="3"/>
        <v>46965</v>
      </c>
      <c r="Q246" s="30"/>
      <c r="R246" s="30"/>
      <c r="S246" s="30"/>
    </row>
    <row r="247" spans="1:19" x14ac:dyDescent="0.25">
      <c r="A247" t="s">
        <v>7380</v>
      </c>
      <c r="B247" t="s">
        <v>7417</v>
      </c>
      <c r="C247" t="s">
        <v>567</v>
      </c>
      <c r="D247" t="str">
        <f>VLOOKUP(C247,'Programas-Mestrado'!$C:$D,2,0)</f>
        <v>PPGCEM</v>
      </c>
      <c r="E247" t="s">
        <v>517</v>
      </c>
      <c r="F247" s="10">
        <v>45505</v>
      </c>
      <c r="G247" s="10">
        <v>46965</v>
      </c>
      <c r="H247" s="10">
        <f>EDATE(G247,1)</f>
        <v>46996</v>
      </c>
      <c r="I247" s="10" t="s">
        <v>987</v>
      </c>
      <c r="J247" s="10" t="s">
        <v>4497</v>
      </c>
      <c r="K247" t="s">
        <v>3352</v>
      </c>
      <c r="P247" s="29">
        <f t="shared" si="3"/>
        <v>46965</v>
      </c>
      <c r="Q247" s="30"/>
      <c r="R247" s="30"/>
      <c r="S247" s="30"/>
    </row>
    <row r="248" spans="1:19" x14ac:dyDescent="0.25">
      <c r="A248" t="s">
        <v>4530</v>
      </c>
      <c r="B248" t="s">
        <v>4588</v>
      </c>
      <c r="C248" t="s">
        <v>567</v>
      </c>
      <c r="D248" t="str">
        <f>VLOOKUP(C248,'Programas-Mestrado'!$C:$D,2,0)</f>
        <v>PPGCEM</v>
      </c>
      <c r="E248" t="s">
        <v>517</v>
      </c>
      <c r="F248" s="10">
        <v>44621</v>
      </c>
      <c r="G248" s="10">
        <v>46081</v>
      </c>
      <c r="H248" s="10">
        <f>EDATE(G248,1)</f>
        <v>46109</v>
      </c>
      <c r="I248" s="10" t="s">
        <v>987</v>
      </c>
      <c r="J248" s="10" t="s">
        <v>3556</v>
      </c>
      <c r="K248" t="s">
        <v>3352</v>
      </c>
      <c r="P248" s="29">
        <f t="shared" si="3"/>
        <v>46081</v>
      </c>
      <c r="Q248" s="30"/>
      <c r="R248" s="30"/>
      <c r="S248" s="30"/>
    </row>
    <row r="249" spans="1:19" x14ac:dyDescent="0.25">
      <c r="A249" t="s">
        <v>4531</v>
      </c>
      <c r="B249" t="s">
        <v>4589</v>
      </c>
      <c r="C249" t="s">
        <v>567</v>
      </c>
      <c r="D249" t="str">
        <f>VLOOKUP(C249,'Programas-Mestrado'!$C:$D,2,0)</f>
        <v>PPGCEM</v>
      </c>
      <c r="E249" t="s">
        <v>517</v>
      </c>
      <c r="F249" s="10">
        <v>44621</v>
      </c>
      <c r="G249" s="10">
        <v>45869</v>
      </c>
      <c r="H249" s="10">
        <f>EDATE(G249,1)</f>
        <v>45900</v>
      </c>
      <c r="I249" s="10" t="s">
        <v>987</v>
      </c>
      <c r="J249" s="10" t="s">
        <v>3556</v>
      </c>
      <c r="K249" t="s">
        <v>3352</v>
      </c>
      <c r="P249" s="29">
        <f t="shared" si="3"/>
        <v>45869</v>
      </c>
      <c r="Q249" s="30"/>
      <c r="R249" s="30"/>
      <c r="S249" s="30"/>
    </row>
    <row r="250" spans="1:19" x14ac:dyDescent="0.25">
      <c r="A250" t="s">
        <v>7154</v>
      </c>
      <c r="B250" t="s">
        <v>7183</v>
      </c>
      <c r="C250" t="s">
        <v>229</v>
      </c>
      <c r="D250" t="str">
        <f>VLOOKUP(C250,'Programas-Mestrado'!$C:$D,2,0)</f>
        <v>PPGCI</v>
      </c>
      <c r="E250" t="s">
        <v>258</v>
      </c>
      <c r="F250" s="10">
        <v>45413</v>
      </c>
      <c r="G250" s="10">
        <v>46142</v>
      </c>
      <c r="H250" s="10">
        <f>EDATE(G250,1)</f>
        <v>46172</v>
      </c>
      <c r="I250" s="10" t="s">
        <v>4843</v>
      </c>
      <c r="J250" s="10" t="s">
        <v>988</v>
      </c>
      <c r="K250" t="s">
        <v>3351</v>
      </c>
      <c r="P250" s="29">
        <f t="shared" si="3"/>
        <v>46142</v>
      </c>
      <c r="Q250" s="30"/>
      <c r="R250" s="30"/>
      <c r="S250" s="30"/>
    </row>
    <row r="251" spans="1:19" x14ac:dyDescent="0.25">
      <c r="A251" t="s">
        <v>6232</v>
      </c>
      <c r="B251" t="s">
        <v>6245</v>
      </c>
      <c r="C251" t="s">
        <v>229</v>
      </c>
      <c r="D251" t="str">
        <f>VLOOKUP(C251,'Programas-Mestrado'!$C:$D,2,0)</f>
        <v>PPGCI</v>
      </c>
      <c r="E251" t="s">
        <v>258</v>
      </c>
      <c r="F251" s="10">
        <v>45078</v>
      </c>
      <c r="G251" s="10">
        <v>45808</v>
      </c>
      <c r="H251" s="10">
        <f>EDATE(G251,1)</f>
        <v>45838</v>
      </c>
      <c r="I251" s="10" t="s">
        <v>987</v>
      </c>
      <c r="J251" s="10" t="s">
        <v>988</v>
      </c>
      <c r="K251" t="s">
        <v>3351</v>
      </c>
      <c r="P251" s="29">
        <f t="shared" si="3"/>
        <v>45808</v>
      </c>
      <c r="Q251" s="30"/>
      <c r="R251" s="30"/>
      <c r="S251" s="30"/>
    </row>
    <row r="252" spans="1:19" x14ac:dyDescent="0.25">
      <c r="A252" t="s">
        <v>6233</v>
      </c>
      <c r="B252" t="s">
        <v>6246</v>
      </c>
      <c r="C252" t="s">
        <v>229</v>
      </c>
      <c r="D252" t="str">
        <f>VLOOKUP(C252,'Programas-Mestrado'!$C:$D,2,0)</f>
        <v>PPGCI</v>
      </c>
      <c r="E252" t="s">
        <v>258</v>
      </c>
      <c r="F252" s="10">
        <v>45078</v>
      </c>
      <c r="G252" s="10">
        <v>45808</v>
      </c>
      <c r="H252" s="10">
        <f>EDATE(G252,1)</f>
        <v>45838</v>
      </c>
      <c r="I252" s="10" t="s">
        <v>987</v>
      </c>
      <c r="J252" s="10" t="s">
        <v>988</v>
      </c>
      <c r="K252" t="s">
        <v>3351</v>
      </c>
      <c r="P252" s="29">
        <f t="shared" si="3"/>
        <v>45808</v>
      </c>
      <c r="Q252" s="30"/>
      <c r="R252" s="30"/>
      <c r="S252" s="30"/>
    </row>
    <row r="253" spans="1:19" x14ac:dyDescent="0.25">
      <c r="A253" t="s">
        <v>6234</v>
      </c>
      <c r="B253" t="s">
        <v>6247</v>
      </c>
      <c r="C253" t="s">
        <v>229</v>
      </c>
      <c r="D253" t="str">
        <f>VLOOKUP(C253,'Programas-Mestrado'!$C:$D,2,0)</f>
        <v>PPGCI</v>
      </c>
      <c r="E253" t="s">
        <v>258</v>
      </c>
      <c r="F253" s="10">
        <v>45078</v>
      </c>
      <c r="G253" s="10">
        <v>45808</v>
      </c>
      <c r="H253" s="10">
        <f>EDATE(G253,1)</f>
        <v>45838</v>
      </c>
      <c r="I253" s="10" t="s">
        <v>987</v>
      </c>
      <c r="J253" s="10" t="s">
        <v>988</v>
      </c>
      <c r="K253" t="s">
        <v>3351</v>
      </c>
      <c r="P253" s="29">
        <f t="shared" si="3"/>
        <v>45808</v>
      </c>
      <c r="Q253" s="30"/>
      <c r="R253" s="30"/>
      <c r="S253" s="30"/>
    </row>
    <row r="254" spans="1:19" x14ac:dyDescent="0.25">
      <c r="A254" t="s">
        <v>7131</v>
      </c>
      <c r="B254" t="s">
        <v>7144</v>
      </c>
      <c r="C254" t="s">
        <v>229</v>
      </c>
      <c r="D254" t="str">
        <f>VLOOKUP(C254,'Programas-Mestrado'!$C:$D,2,0)</f>
        <v>PPGCI</v>
      </c>
      <c r="E254" t="s">
        <v>258</v>
      </c>
      <c r="F254" s="10">
        <v>45383</v>
      </c>
      <c r="G254" s="10">
        <v>46112</v>
      </c>
      <c r="H254" s="10">
        <f>EDATE(G254,1)</f>
        <v>46142</v>
      </c>
      <c r="I254" t="s">
        <v>987</v>
      </c>
      <c r="J254" s="10" t="s">
        <v>988</v>
      </c>
      <c r="K254" t="s">
        <v>3351</v>
      </c>
      <c r="P254" s="29">
        <f t="shared" si="3"/>
        <v>46112</v>
      </c>
      <c r="Q254" s="30"/>
      <c r="R254" s="30"/>
      <c r="S254" s="30"/>
    </row>
    <row r="255" spans="1:19" x14ac:dyDescent="0.25">
      <c r="A255" t="s">
        <v>6645</v>
      </c>
      <c r="B255" t="s">
        <v>6661</v>
      </c>
      <c r="C255" t="s">
        <v>230</v>
      </c>
      <c r="D255" t="str">
        <f>VLOOKUP(C255,'Programas-Mestrado'!$C:$D,2,0)</f>
        <v>PPGCM-So</v>
      </c>
      <c r="E255" t="s">
        <v>258</v>
      </c>
      <c r="F255" s="10">
        <v>45323</v>
      </c>
      <c r="G255" s="10">
        <v>46053</v>
      </c>
      <c r="H255" s="10">
        <f>EDATE(G255,1)</f>
        <v>46081</v>
      </c>
      <c r="I255" s="10" t="s">
        <v>987</v>
      </c>
      <c r="J255" s="10" t="s">
        <v>988</v>
      </c>
      <c r="K255" t="s">
        <v>3351</v>
      </c>
      <c r="P255" s="29">
        <f t="shared" si="3"/>
        <v>46053</v>
      </c>
      <c r="Q255" s="30"/>
      <c r="R255" s="30"/>
      <c r="S255" s="30"/>
    </row>
    <row r="256" spans="1:19" x14ac:dyDescent="0.25">
      <c r="A256" t="s">
        <v>6646</v>
      </c>
      <c r="B256" t="s">
        <v>6662</v>
      </c>
      <c r="C256" t="s">
        <v>230</v>
      </c>
      <c r="D256" t="str">
        <f>VLOOKUP(C256,'Programas-Mestrado'!$C:$D,2,0)</f>
        <v>PPGCM-So</v>
      </c>
      <c r="E256" t="s">
        <v>258</v>
      </c>
      <c r="F256" s="10">
        <v>45323</v>
      </c>
      <c r="G256" s="10">
        <v>46053</v>
      </c>
      <c r="H256" s="10">
        <f>EDATE(G256,1)</f>
        <v>46081</v>
      </c>
      <c r="I256" s="10" t="s">
        <v>987</v>
      </c>
      <c r="J256" s="10" t="s">
        <v>988</v>
      </c>
      <c r="K256" t="s">
        <v>3351</v>
      </c>
      <c r="P256" s="29">
        <f t="shared" si="3"/>
        <v>46053</v>
      </c>
      <c r="Q256" s="30"/>
      <c r="R256" s="30"/>
      <c r="S256" s="30"/>
    </row>
    <row r="257" spans="1:19" x14ac:dyDescent="0.25">
      <c r="A257" t="s">
        <v>7051</v>
      </c>
      <c r="B257" t="s">
        <v>7093</v>
      </c>
      <c r="C257" t="s">
        <v>230</v>
      </c>
      <c r="D257" t="str">
        <f>VLOOKUP(C257,'Programas-Mestrado'!$C:$D,2,0)</f>
        <v>PPGCM-So</v>
      </c>
      <c r="E257" t="s">
        <v>258</v>
      </c>
      <c r="F257" s="10">
        <v>45383</v>
      </c>
      <c r="G257" s="10">
        <v>46053</v>
      </c>
      <c r="H257" s="10">
        <f>EDATE(G257,1)</f>
        <v>46081</v>
      </c>
      <c r="I257" s="10" t="s">
        <v>987</v>
      </c>
      <c r="J257" s="10" t="s">
        <v>988</v>
      </c>
      <c r="K257" t="s">
        <v>3351</v>
      </c>
      <c r="P257" s="29">
        <f t="shared" si="3"/>
        <v>46053</v>
      </c>
      <c r="Q257" s="30"/>
      <c r="R257" s="30"/>
      <c r="S257" s="30"/>
    </row>
    <row r="258" spans="1:19" x14ac:dyDescent="0.25">
      <c r="A258" t="s">
        <v>6034</v>
      </c>
      <c r="B258" t="s">
        <v>6090</v>
      </c>
      <c r="C258" t="s">
        <v>230</v>
      </c>
      <c r="D258" t="str">
        <f>VLOOKUP(C258,'Programas-Mestrado'!$C:$D,2,0)</f>
        <v>PPGCM-So</v>
      </c>
      <c r="E258" t="s">
        <v>258</v>
      </c>
      <c r="F258" s="10">
        <v>45017</v>
      </c>
      <c r="G258" s="10">
        <v>45716</v>
      </c>
      <c r="H258" s="10">
        <f>EDATE(G258,1)</f>
        <v>45744</v>
      </c>
      <c r="I258" s="10" t="s">
        <v>987</v>
      </c>
      <c r="J258" s="10" t="s">
        <v>988</v>
      </c>
      <c r="K258" t="s">
        <v>3351</v>
      </c>
      <c r="P258" s="29">
        <f t="shared" ref="P258:P321" si="4">EDATE(G258,0)</f>
        <v>45716</v>
      </c>
      <c r="Q258" s="30"/>
      <c r="R258" s="30"/>
      <c r="S258" s="30"/>
    </row>
    <row r="259" spans="1:19" x14ac:dyDescent="0.25">
      <c r="A259" t="s">
        <v>6647</v>
      </c>
      <c r="B259" t="s">
        <v>6663</v>
      </c>
      <c r="C259" t="s">
        <v>230</v>
      </c>
      <c r="D259" t="str">
        <f>VLOOKUP(C259,'Programas-Mestrado'!$C:$D,2,0)</f>
        <v>PPGCM-So</v>
      </c>
      <c r="E259" t="s">
        <v>258</v>
      </c>
      <c r="F259" s="10">
        <v>45323</v>
      </c>
      <c r="G259" s="10">
        <v>46053</v>
      </c>
      <c r="H259" s="10">
        <f>EDATE(G259,1)</f>
        <v>46081</v>
      </c>
      <c r="I259" s="10" t="s">
        <v>987</v>
      </c>
      <c r="J259" s="10" t="s">
        <v>988</v>
      </c>
      <c r="K259" t="s">
        <v>3351</v>
      </c>
      <c r="P259" s="29">
        <f t="shared" si="4"/>
        <v>46053</v>
      </c>
      <c r="Q259" s="30"/>
      <c r="R259" s="30"/>
      <c r="S259" s="30"/>
    </row>
    <row r="260" spans="1:19" x14ac:dyDescent="0.25">
      <c r="A260" t="s">
        <v>6648</v>
      </c>
      <c r="B260" t="s">
        <v>6664</v>
      </c>
      <c r="C260" t="s">
        <v>230</v>
      </c>
      <c r="D260" t="str">
        <f>VLOOKUP(C260,'Programas-Mestrado'!$C:$D,2,0)</f>
        <v>PPGCM-So</v>
      </c>
      <c r="E260" t="s">
        <v>258</v>
      </c>
      <c r="F260" s="10">
        <v>45323</v>
      </c>
      <c r="G260" s="10">
        <v>46053</v>
      </c>
      <c r="H260" s="10">
        <f>EDATE(G260,1)</f>
        <v>46081</v>
      </c>
      <c r="I260" s="10" t="s">
        <v>987</v>
      </c>
      <c r="J260" s="10" t="s">
        <v>988</v>
      </c>
      <c r="K260" t="s">
        <v>3351</v>
      </c>
      <c r="P260" s="29">
        <f t="shared" si="4"/>
        <v>46053</v>
      </c>
      <c r="Q260" s="30"/>
      <c r="R260" s="30"/>
      <c r="S260" s="30"/>
    </row>
    <row r="261" spans="1:19" x14ac:dyDescent="0.25">
      <c r="A261" t="s">
        <v>5313</v>
      </c>
      <c r="B261" t="s">
        <v>5436</v>
      </c>
      <c r="C261" t="s">
        <v>230</v>
      </c>
      <c r="D261" t="str">
        <f>VLOOKUP(C261,'Programas-Mestrado'!$C:$D,2,0)</f>
        <v>PPGCM-So</v>
      </c>
      <c r="E261" t="s">
        <v>258</v>
      </c>
      <c r="F261" s="10">
        <v>44986</v>
      </c>
      <c r="G261" s="10">
        <v>45716</v>
      </c>
      <c r="H261" s="10">
        <f>EDATE(G261,1)</f>
        <v>45744</v>
      </c>
      <c r="I261" s="10" t="s">
        <v>987</v>
      </c>
      <c r="J261" s="10" t="s">
        <v>988</v>
      </c>
      <c r="K261" t="s">
        <v>3351</v>
      </c>
      <c r="P261" s="29">
        <f t="shared" si="4"/>
        <v>45716</v>
      </c>
      <c r="Q261" s="30"/>
      <c r="R261" s="30"/>
      <c r="S261" s="30"/>
    </row>
    <row r="262" spans="1:19" x14ac:dyDescent="0.25">
      <c r="A262" t="s">
        <v>6035</v>
      </c>
      <c r="B262" t="s">
        <v>6091</v>
      </c>
      <c r="C262" t="s">
        <v>230</v>
      </c>
      <c r="D262" t="str">
        <f>VLOOKUP(C262,'Programas-Mestrado'!$C:$D,2,0)</f>
        <v>PPGCM-So</v>
      </c>
      <c r="E262" t="s">
        <v>258</v>
      </c>
      <c r="F262" s="10">
        <v>45017</v>
      </c>
      <c r="G262" s="10">
        <v>45716</v>
      </c>
      <c r="H262" s="10">
        <f>EDATE(G262,1)</f>
        <v>45744</v>
      </c>
      <c r="I262" s="10" t="s">
        <v>987</v>
      </c>
      <c r="J262" s="10" t="s">
        <v>988</v>
      </c>
      <c r="K262" t="s">
        <v>3351</v>
      </c>
      <c r="P262" s="29">
        <f t="shared" si="4"/>
        <v>45716</v>
      </c>
      <c r="Q262" s="30"/>
      <c r="R262" s="30"/>
      <c r="S262" s="30"/>
    </row>
    <row r="263" spans="1:19" x14ac:dyDescent="0.25">
      <c r="A263" t="s">
        <v>7052</v>
      </c>
      <c r="B263" t="s">
        <v>7094</v>
      </c>
      <c r="C263" t="s">
        <v>230</v>
      </c>
      <c r="D263" t="str">
        <f>VLOOKUP(C263,'Programas-Mestrado'!$C:$D,2,0)</f>
        <v>PPGCM-So</v>
      </c>
      <c r="E263" t="s">
        <v>258</v>
      </c>
      <c r="F263" s="10">
        <v>45383</v>
      </c>
      <c r="G263" s="10">
        <v>46053</v>
      </c>
      <c r="H263" s="10">
        <f>EDATE(G263,1)</f>
        <v>46081</v>
      </c>
      <c r="I263" s="10" t="s">
        <v>987</v>
      </c>
      <c r="J263" s="10" t="s">
        <v>988</v>
      </c>
      <c r="K263" t="s">
        <v>3351</v>
      </c>
      <c r="P263" s="29">
        <f t="shared" si="4"/>
        <v>46053</v>
      </c>
      <c r="Q263" s="30"/>
      <c r="R263" s="30"/>
      <c r="S263" s="30"/>
    </row>
    <row r="264" spans="1:19" x14ac:dyDescent="0.25">
      <c r="A264" t="s">
        <v>6649</v>
      </c>
      <c r="B264" t="s">
        <v>6665</v>
      </c>
      <c r="C264" t="s">
        <v>230</v>
      </c>
      <c r="D264" t="str">
        <f>VLOOKUP(C264,'Programas-Mestrado'!$C:$D,2,0)</f>
        <v>PPGCM-So</v>
      </c>
      <c r="E264" t="s">
        <v>258</v>
      </c>
      <c r="F264" s="10">
        <v>45323</v>
      </c>
      <c r="G264" s="10">
        <v>46053</v>
      </c>
      <c r="H264" s="10">
        <f>EDATE(G264,1)</f>
        <v>46081</v>
      </c>
      <c r="I264" s="10" t="s">
        <v>987</v>
      </c>
      <c r="J264" s="10" t="s">
        <v>988</v>
      </c>
      <c r="K264" t="s">
        <v>3351</v>
      </c>
      <c r="P264" s="29">
        <f t="shared" si="4"/>
        <v>46053</v>
      </c>
      <c r="Q264" s="30"/>
      <c r="R264" s="30"/>
      <c r="S264" s="30"/>
    </row>
    <row r="265" spans="1:19" x14ac:dyDescent="0.25">
      <c r="A265" t="s">
        <v>6650</v>
      </c>
      <c r="B265" t="s">
        <v>6666</v>
      </c>
      <c r="C265" t="s">
        <v>230</v>
      </c>
      <c r="D265" t="str">
        <f>VLOOKUP(C265,'Programas-Mestrado'!$C:$D,2,0)</f>
        <v>PPGCM-So</v>
      </c>
      <c r="E265" t="s">
        <v>258</v>
      </c>
      <c r="F265" s="10">
        <v>45323</v>
      </c>
      <c r="G265" s="10">
        <v>46053</v>
      </c>
      <c r="H265" s="10">
        <f>EDATE(G265,1)</f>
        <v>46081</v>
      </c>
      <c r="I265" t="s">
        <v>987</v>
      </c>
      <c r="J265" s="10" t="s">
        <v>988</v>
      </c>
      <c r="K265" t="s">
        <v>3351</v>
      </c>
      <c r="P265" s="29">
        <f t="shared" si="4"/>
        <v>46053</v>
      </c>
      <c r="Q265" s="30"/>
      <c r="R265" s="30"/>
      <c r="S265" s="30"/>
    </row>
    <row r="266" spans="1:19" x14ac:dyDescent="0.25">
      <c r="A266" t="s">
        <v>738</v>
      </c>
      <c r="B266" t="s">
        <v>4649</v>
      </c>
      <c r="C266" t="s">
        <v>230</v>
      </c>
      <c r="D266" t="str">
        <f>VLOOKUP(C266,'Programas-Mestrado'!$C:$D,2,0)</f>
        <v>PPGCM-So</v>
      </c>
      <c r="E266" t="s">
        <v>517</v>
      </c>
      <c r="F266" s="10">
        <v>44652</v>
      </c>
      <c r="G266" s="10">
        <v>45930</v>
      </c>
      <c r="H266" s="10">
        <f>EDATE(G266,1)</f>
        <v>45960</v>
      </c>
      <c r="I266" s="10" t="s">
        <v>987</v>
      </c>
      <c r="J266" s="10" t="s">
        <v>988</v>
      </c>
      <c r="K266" t="s">
        <v>3351</v>
      </c>
      <c r="P266" s="29">
        <f t="shared" si="4"/>
        <v>45930</v>
      </c>
      <c r="Q266" s="30"/>
      <c r="R266" s="30"/>
      <c r="S266" s="30"/>
    </row>
    <row r="267" spans="1:19" x14ac:dyDescent="0.25">
      <c r="A267" t="s">
        <v>1270</v>
      </c>
      <c r="B267" t="s">
        <v>5433</v>
      </c>
      <c r="C267" t="s">
        <v>230</v>
      </c>
      <c r="D267" t="str">
        <f>VLOOKUP(C267,'Programas-Mestrado'!$C:$D,2,0)</f>
        <v>PPGCM-So</v>
      </c>
      <c r="E267" t="s">
        <v>517</v>
      </c>
      <c r="F267" s="10">
        <v>44986</v>
      </c>
      <c r="G267" s="10">
        <v>46446</v>
      </c>
      <c r="H267" s="10">
        <f>EDATE(G267,1)</f>
        <v>46474</v>
      </c>
      <c r="I267" s="10" t="s">
        <v>987</v>
      </c>
      <c r="J267" s="10" t="s">
        <v>988</v>
      </c>
      <c r="K267" t="s">
        <v>3351</v>
      </c>
      <c r="P267" s="29">
        <f t="shared" si="4"/>
        <v>46446</v>
      </c>
      <c r="Q267" s="30"/>
      <c r="R267" s="30"/>
      <c r="S267" s="30"/>
    </row>
    <row r="268" spans="1:19" x14ac:dyDescent="0.25">
      <c r="A268" t="s">
        <v>4623</v>
      </c>
      <c r="B268" t="s">
        <v>6657</v>
      </c>
      <c r="C268" t="s">
        <v>230</v>
      </c>
      <c r="D268" t="str">
        <f>VLOOKUP(C268,'Programas-Mestrado'!$C:$D,2,0)</f>
        <v>PPGCM-So</v>
      </c>
      <c r="E268" t="s">
        <v>517</v>
      </c>
      <c r="F268" s="10">
        <v>45323</v>
      </c>
      <c r="G268" s="10">
        <v>46783</v>
      </c>
      <c r="H268" s="10">
        <f>EDATE(G268,1)</f>
        <v>46812</v>
      </c>
      <c r="I268" s="10" t="s">
        <v>987</v>
      </c>
      <c r="J268" s="10" t="s">
        <v>988</v>
      </c>
      <c r="K268" t="s">
        <v>3351</v>
      </c>
      <c r="P268" s="29">
        <f t="shared" si="4"/>
        <v>46783</v>
      </c>
      <c r="Q268" s="30"/>
      <c r="R268" s="30"/>
      <c r="S268" s="30"/>
    </row>
    <row r="269" spans="1:19" x14ac:dyDescent="0.25">
      <c r="A269" t="s">
        <v>4728</v>
      </c>
      <c r="B269" t="s">
        <v>6658</v>
      </c>
      <c r="C269" t="s">
        <v>230</v>
      </c>
      <c r="D269" t="str">
        <f>VLOOKUP(C269,'Programas-Mestrado'!$C:$D,2,0)</f>
        <v>PPGCM-So</v>
      </c>
      <c r="E269" t="s">
        <v>517</v>
      </c>
      <c r="F269" s="10">
        <v>45323</v>
      </c>
      <c r="G269" s="10">
        <v>46783</v>
      </c>
      <c r="H269" s="10">
        <f>EDATE(G269,1)</f>
        <v>46812</v>
      </c>
      <c r="I269" s="10" t="s">
        <v>987</v>
      </c>
      <c r="J269" s="10" t="s">
        <v>988</v>
      </c>
      <c r="K269" t="s">
        <v>3351</v>
      </c>
      <c r="P269" s="29">
        <f t="shared" si="4"/>
        <v>46783</v>
      </c>
      <c r="Q269" s="30"/>
      <c r="R269" s="30"/>
      <c r="S269" s="30"/>
    </row>
    <row r="270" spans="1:19" x14ac:dyDescent="0.25">
      <c r="A270" t="s">
        <v>1157</v>
      </c>
      <c r="B270" t="s">
        <v>1882</v>
      </c>
      <c r="C270" t="s">
        <v>230</v>
      </c>
      <c r="D270" t="str">
        <f>VLOOKUP(C270,'Programas-Mestrado'!$C:$D,2,0)</f>
        <v>PPGCM-So</v>
      </c>
      <c r="E270" t="s">
        <v>517</v>
      </c>
      <c r="F270" s="10">
        <v>43891</v>
      </c>
      <c r="G270" s="10">
        <v>45535</v>
      </c>
      <c r="H270" s="10">
        <f>EDATE(G270,1)</f>
        <v>45565</v>
      </c>
      <c r="I270" t="s">
        <v>987</v>
      </c>
      <c r="J270" s="10" t="s">
        <v>988</v>
      </c>
      <c r="K270" t="s">
        <v>3351</v>
      </c>
      <c r="P270" s="29">
        <f t="shared" si="4"/>
        <v>45535</v>
      </c>
      <c r="Q270" s="30"/>
      <c r="R270" s="30"/>
      <c r="S270" s="30"/>
    </row>
    <row r="271" spans="1:19" x14ac:dyDescent="0.25">
      <c r="A271" t="s">
        <v>739</v>
      </c>
      <c r="B271" t="s">
        <v>3817</v>
      </c>
      <c r="C271" t="s">
        <v>230</v>
      </c>
      <c r="D271" t="str">
        <f>VLOOKUP(C271,'Programas-Mestrado'!$C:$D,2,0)</f>
        <v>PPGCM-So</v>
      </c>
      <c r="E271" t="s">
        <v>517</v>
      </c>
      <c r="F271" s="10">
        <v>44287</v>
      </c>
      <c r="G271" s="10">
        <v>45747</v>
      </c>
      <c r="H271" s="10">
        <f>EDATE(G271,1)</f>
        <v>45777</v>
      </c>
      <c r="I271" s="10" t="s">
        <v>987</v>
      </c>
      <c r="J271" s="10" t="s">
        <v>988</v>
      </c>
      <c r="K271" t="s">
        <v>3351</v>
      </c>
      <c r="P271" s="29">
        <f t="shared" si="4"/>
        <v>45747</v>
      </c>
      <c r="Q271" s="30"/>
      <c r="R271" s="30"/>
      <c r="S271" s="30"/>
    </row>
    <row r="272" spans="1:19" x14ac:dyDescent="0.25">
      <c r="A272" t="s">
        <v>4997</v>
      </c>
      <c r="B272" t="s">
        <v>6659</v>
      </c>
      <c r="C272" t="s">
        <v>230</v>
      </c>
      <c r="D272" t="str">
        <f>VLOOKUP(C272,'Programas-Mestrado'!$C:$D,2,0)</f>
        <v>PPGCM-So</v>
      </c>
      <c r="E272" t="s">
        <v>517</v>
      </c>
      <c r="F272" s="10">
        <v>45323</v>
      </c>
      <c r="G272" s="10">
        <v>46783</v>
      </c>
      <c r="H272" s="10">
        <f>EDATE(G272,1)</f>
        <v>46812</v>
      </c>
      <c r="I272" t="s">
        <v>987</v>
      </c>
      <c r="J272" s="10" t="s">
        <v>988</v>
      </c>
      <c r="K272" t="s">
        <v>3351</v>
      </c>
      <c r="P272" s="29">
        <f t="shared" si="4"/>
        <v>46783</v>
      </c>
      <c r="Q272" s="30"/>
      <c r="R272" s="30"/>
      <c r="S272" s="30"/>
    </row>
    <row r="273" spans="1:19" x14ac:dyDescent="0.25">
      <c r="A273" t="s">
        <v>1272</v>
      </c>
      <c r="B273" t="s">
        <v>5434</v>
      </c>
      <c r="C273" t="s">
        <v>230</v>
      </c>
      <c r="D273" t="str">
        <f>VLOOKUP(C273,'Programas-Mestrado'!$C:$D,2,0)</f>
        <v>PPGCM-So</v>
      </c>
      <c r="E273" t="s">
        <v>517</v>
      </c>
      <c r="F273" s="10">
        <v>44986</v>
      </c>
      <c r="G273" s="10">
        <v>46446</v>
      </c>
      <c r="H273" s="10">
        <f>EDATE(G273,1)</f>
        <v>46474</v>
      </c>
      <c r="I273" s="10" t="s">
        <v>987</v>
      </c>
      <c r="J273" s="10" t="s">
        <v>988</v>
      </c>
      <c r="K273" t="s">
        <v>3351</v>
      </c>
      <c r="P273" s="29">
        <f t="shared" si="4"/>
        <v>46446</v>
      </c>
      <c r="Q273" s="30"/>
      <c r="R273" s="30"/>
      <c r="S273" s="30"/>
    </row>
    <row r="274" spans="1:19" x14ac:dyDescent="0.25">
      <c r="A274" t="s">
        <v>1050</v>
      </c>
      <c r="B274" t="s">
        <v>4753</v>
      </c>
      <c r="C274" t="s">
        <v>230</v>
      </c>
      <c r="D274" t="str">
        <f>VLOOKUP(C274,'Programas-Mestrado'!$C:$D,2,0)</f>
        <v>PPGCM-So</v>
      </c>
      <c r="E274" t="s">
        <v>517</v>
      </c>
      <c r="F274" s="10">
        <v>44713</v>
      </c>
      <c r="G274" s="10">
        <v>45747</v>
      </c>
      <c r="H274" s="10">
        <f>EDATE(G274,1)</f>
        <v>45777</v>
      </c>
      <c r="I274" s="10" t="s">
        <v>987</v>
      </c>
      <c r="J274" s="10" t="s">
        <v>988</v>
      </c>
      <c r="K274" t="s">
        <v>3351</v>
      </c>
      <c r="P274" s="29">
        <f t="shared" si="4"/>
        <v>45747</v>
      </c>
      <c r="Q274" s="30"/>
      <c r="R274" s="30"/>
      <c r="S274" s="30"/>
    </row>
    <row r="275" spans="1:19" x14ac:dyDescent="0.25">
      <c r="A275" t="s">
        <v>972</v>
      </c>
      <c r="B275" t="s">
        <v>6660</v>
      </c>
      <c r="C275" t="s">
        <v>230</v>
      </c>
      <c r="D275" t="str">
        <f>VLOOKUP(C275,'Programas-Mestrado'!$C:$D,2,0)</f>
        <v>PPGCM-So</v>
      </c>
      <c r="E275" t="s">
        <v>517</v>
      </c>
      <c r="F275" s="10">
        <v>45323</v>
      </c>
      <c r="G275" s="10">
        <v>46721</v>
      </c>
      <c r="H275" s="10">
        <f>EDATE(G275,1)</f>
        <v>46751</v>
      </c>
      <c r="I275" s="10" t="s">
        <v>987</v>
      </c>
      <c r="J275" s="10" t="s">
        <v>988</v>
      </c>
      <c r="K275" t="s">
        <v>3351</v>
      </c>
      <c r="P275" s="29">
        <f t="shared" si="4"/>
        <v>46721</v>
      </c>
      <c r="Q275" s="30"/>
      <c r="R275" s="30"/>
      <c r="S275" s="30"/>
    </row>
    <row r="276" spans="1:19" x14ac:dyDescent="0.25">
      <c r="A276" t="s">
        <v>744</v>
      </c>
      <c r="B276" t="s">
        <v>4651</v>
      </c>
      <c r="C276" t="s">
        <v>230</v>
      </c>
      <c r="D276" t="str">
        <f>VLOOKUP(C276,'Programas-Mestrado'!$C:$D,2,0)</f>
        <v>PPGCM-So</v>
      </c>
      <c r="E276" t="s">
        <v>517</v>
      </c>
      <c r="F276" s="10">
        <v>44652</v>
      </c>
      <c r="G276" s="10">
        <v>46112</v>
      </c>
      <c r="H276" s="10">
        <f>EDATE(G276,1)</f>
        <v>46142</v>
      </c>
      <c r="I276" s="10" t="s">
        <v>987</v>
      </c>
      <c r="J276" s="10" t="s">
        <v>988</v>
      </c>
      <c r="K276" t="s">
        <v>3351</v>
      </c>
      <c r="P276" s="29">
        <f t="shared" si="4"/>
        <v>46112</v>
      </c>
      <c r="Q276" s="30"/>
      <c r="R276" s="30"/>
      <c r="S276" s="30"/>
    </row>
    <row r="277" spans="1:19" x14ac:dyDescent="0.25">
      <c r="A277" t="s">
        <v>745</v>
      </c>
      <c r="B277" t="s">
        <v>4652</v>
      </c>
      <c r="C277" t="s">
        <v>230</v>
      </c>
      <c r="D277" t="str">
        <f>VLOOKUP(C277,'Programas-Mestrado'!$C:$D,2,0)</f>
        <v>PPGCM-So</v>
      </c>
      <c r="E277" t="s">
        <v>517</v>
      </c>
      <c r="F277" s="10">
        <v>44652</v>
      </c>
      <c r="G277" s="10">
        <v>45747</v>
      </c>
      <c r="H277" s="10">
        <f>EDATE(G277,1)</f>
        <v>45777</v>
      </c>
      <c r="I277" s="10" t="s">
        <v>987</v>
      </c>
      <c r="J277" s="10" t="s">
        <v>988</v>
      </c>
      <c r="K277" t="s">
        <v>3351</v>
      </c>
      <c r="P277" s="29">
        <f t="shared" si="4"/>
        <v>45747</v>
      </c>
      <c r="Q277" s="30"/>
      <c r="R277" s="30"/>
      <c r="S277" s="30"/>
    </row>
    <row r="278" spans="1:19" x14ac:dyDescent="0.25">
      <c r="A278" t="s">
        <v>1051</v>
      </c>
      <c r="B278" t="s">
        <v>5111</v>
      </c>
      <c r="C278" t="s">
        <v>230</v>
      </c>
      <c r="D278" t="str">
        <f>VLOOKUP(C278,'Programas-Mestrado'!$C:$D,2,0)</f>
        <v>PPGCM-So</v>
      </c>
      <c r="E278" t="s">
        <v>517</v>
      </c>
      <c r="F278" s="10">
        <v>44835</v>
      </c>
      <c r="G278" s="10">
        <v>45747</v>
      </c>
      <c r="H278" s="10">
        <f>EDATE(G278,1)</f>
        <v>45777</v>
      </c>
      <c r="I278" s="10" t="s">
        <v>987</v>
      </c>
      <c r="J278" s="10" t="s">
        <v>988</v>
      </c>
      <c r="K278" t="s">
        <v>3351</v>
      </c>
      <c r="P278" s="29">
        <f t="shared" si="4"/>
        <v>45747</v>
      </c>
      <c r="Q278" s="30"/>
      <c r="R278" s="30"/>
      <c r="S278" s="30"/>
    </row>
    <row r="279" spans="1:19" x14ac:dyDescent="0.25">
      <c r="A279" t="s">
        <v>1017</v>
      </c>
      <c r="B279" t="s">
        <v>5435</v>
      </c>
      <c r="C279" t="s">
        <v>230</v>
      </c>
      <c r="D279" t="str">
        <f>VLOOKUP(C279,'Programas-Mestrado'!$C:$D,2,0)</f>
        <v>PPGCM-So</v>
      </c>
      <c r="E279" t="s">
        <v>517</v>
      </c>
      <c r="F279" s="10">
        <v>44986</v>
      </c>
      <c r="G279" s="10">
        <v>46446</v>
      </c>
      <c r="H279" s="10">
        <f>EDATE(G279,1)</f>
        <v>46474</v>
      </c>
      <c r="I279" s="10" t="s">
        <v>987</v>
      </c>
      <c r="J279" s="10" t="s">
        <v>988</v>
      </c>
      <c r="K279" t="s">
        <v>3351</v>
      </c>
      <c r="P279" s="29">
        <f t="shared" si="4"/>
        <v>46446</v>
      </c>
      <c r="Q279" s="30"/>
      <c r="R279" s="30"/>
      <c r="S279" s="30"/>
    </row>
    <row r="280" spans="1:19" x14ac:dyDescent="0.25">
      <c r="A280" t="s">
        <v>6504</v>
      </c>
      <c r="B280" t="s">
        <v>6513</v>
      </c>
      <c r="C280" t="s">
        <v>234</v>
      </c>
      <c r="D280" t="str">
        <f>VLOOKUP(C280,'Programas-Mestrado'!$C:$D,2,0)</f>
        <v>PPGCTS</v>
      </c>
      <c r="E280" t="s">
        <v>258</v>
      </c>
      <c r="F280" s="10">
        <v>45231</v>
      </c>
      <c r="G280" s="10">
        <v>45596</v>
      </c>
      <c r="H280" s="10">
        <f>EDATE(G280,1)</f>
        <v>45626</v>
      </c>
      <c r="I280" s="10" t="s">
        <v>987</v>
      </c>
      <c r="J280" s="10" t="s">
        <v>988</v>
      </c>
      <c r="K280" t="s">
        <v>3351</v>
      </c>
      <c r="P280" s="29">
        <f t="shared" si="4"/>
        <v>45596</v>
      </c>
      <c r="Q280" s="30"/>
      <c r="R280" s="30"/>
      <c r="S280" s="30"/>
    </row>
    <row r="281" spans="1:19" x14ac:dyDescent="0.25">
      <c r="A281" t="s">
        <v>7212</v>
      </c>
      <c r="B281" t="s">
        <v>7226</v>
      </c>
      <c r="C281" t="s">
        <v>234</v>
      </c>
      <c r="D281" t="str">
        <f>VLOOKUP(C281,'Programas-Mestrado'!$C:$D,2,0)</f>
        <v>PPGCTS</v>
      </c>
      <c r="E281" t="s">
        <v>258</v>
      </c>
      <c r="F281" s="10">
        <v>45413</v>
      </c>
      <c r="G281" s="10">
        <v>45777</v>
      </c>
      <c r="H281" s="10">
        <f>EDATE(G281,1)</f>
        <v>45807</v>
      </c>
      <c r="I281" t="s">
        <v>987</v>
      </c>
      <c r="J281" s="10" t="s">
        <v>988</v>
      </c>
      <c r="K281" t="s">
        <v>3351</v>
      </c>
      <c r="P281" s="29">
        <f t="shared" si="4"/>
        <v>45777</v>
      </c>
      <c r="Q281" s="30"/>
      <c r="R281" s="30"/>
      <c r="S281" s="30"/>
    </row>
    <row r="282" spans="1:19" x14ac:dyDescent="0.25">
      <c r="A282" t="s">
        <v>7170</v>
      </c>
      <c r="B282" t="s">
        <v>7199</v>
      </c>
      <c r="C282" t="s">
        <v>234</v>
      </c>
      <c r="D282" t="str">
        <f>VLOOKUP(C282,'Programas-Mestrado'!$C:$D,2,0)</f>
        <v>PPGCTS</v>
      </c>
      <c r="E282" t="s">
        <v>258</v>
      </c>
      <c r="F282" s="10">
        <v>45413</v>
      </c>
      <c r="G282" s="10">
        <v>46142</v>
      </c>
      <c r="H282" s="10">
        <f>EDATE(G282,1)</f>
        <v>46172</v>
      </c>
      <c r="I282" s="10" t="s">
        <v>987</v>
      </c>
      <c r="J282" s="10" t="s">
        <v>988</v>
      </c>
      <c r="K282" t="s">
        <v>3351</v>
      </c>
      <c r="P282" s="29">
        <f t="shared" si="4"/>
        <v>46142</v>
      </c>
      <c r="Q282" s="30"/>
      <c r="R282" s="30"/>
      <c r="S282" s="30"/>
    </row>
    <row r="283" spans="1:19" x14ac:dyDescent="0.25">
      <c r="A283" t="s">
        <v>7213</v>
      </c>
      <c r="B283" t="s">
        <v>7227</v>
      </c>
      <c r="C283" t="s">
        <v>234</v>
      </c>
      <c r="D283" t="str">
        <f>VLOOKUP(C283,'Programas-Mestrado'!$C:$D,2,0)</f>
        <v>PPGCTS</v>
      </c>
      <c r="E283" t="s">
        <v>258</v>
      </c>
      <c r="F283" s="10">
        <v>45413</v>
      </c>
      <c r="G283" s="10">
        <v>45777</v>
      </c>
      <c r="H283" s="10">
        <f>EDATE(G283,1)</f>
        <v>45807</v>
      </c>
      <c r="I283" s="10" t="s">
        <v>987</v>
      </c>
      <c r="J283" s="10" t="s">
        <v>988</v>
      </c>
      <c r="K283" t="s">
        <v>3351</v>
      </c>
      <c r="P283" s="29">
        <f t="shared" si="4"/>
        <v>45777</v>
      </c>
      <c r="Q283" s="30"/>
      <c r="R283" s="30"/>
      <c r="S283" s="30"/>
    </row>
    <row r="284" spans="1:19" x14ac:dyDescent="0.25">
      <c r="A284" t="s">
        <v>7171</v>
      </c>
      <c r="B284" t="s">
        <v>7200</v>
      </c>
      <c r="C284" t="s">
        <v>234</v>
      </c>
      <c r="D284" t="str">
        <f>VLOOKUP(C284,'Programas-Mestrado'!$C:$D,2,0)</f>
        <v>PPGCTS</v>
      </c>
      <c r="E284" t="s">
        <v>258</v>
      </c>
      <c r="F284" s="10">
        <v>45413</v>
      </c>
      <c r="G284" s="10">
        <v>46142</v>
      </c>
      <c r="H284" s="10">
        <f>EDATE(G284,1)</f>
        <v>46172</v>
      </c>
      <c r="I284" s="10" t="s">
        <v>987</v>
      </c>
      <c r="J284" s="10" t="s">
        <v>988</v>
      </c>
      <c r="K284" t="s">
        <v>3351</v>
      </c>
      <c r="P284" s="29">
        <f t="shared" si="4"/>
        <v>46142</v>
      </c>
      <c r="Q284" s="30"/>
      <c r="R284" s="30"/>
      <c r="S284" s="30"/>
    </row>
    <row r="285" spans="1:19" x14ac:dyDescent="0.25">
      <c r="A285" t="s">
        <v>6505</v>
      </c>
      <c r="B285" t="s">
        <v>6514</v>
      </c>
      <c r="C285" t="s">
        <v>234</v>
      </c>
      <c r="D285" t="str">
        <f>VLOOKUP(C285,'Programas-Mestrado'!$C:$D,2,0)</f>
        <v>PPGCTS</v>
      </c>
      <c r="E285" t="s">
        <v>258</v>
      </c>
      <c r="F285" s="10">
        <v>45231</v>
      </c>
      <c r="G285" s="10">
        <v>45961</v>
      </c>
      <c r="H285" s="10">
        <f>EDATE(G285,1)</f>
        <v>45991</v>
      </c>
      <c r="I285" s="10" t="s">
        <v>987</v>
      </c>
      <c r="J285" s="10" t="s">
        <v>988</v>
      </c>
      <c r="K285" t="s">
        <v>3351</v>
      </c>
      <c r="P285" s="29">
        <f t="shared" si="4"/>
        <v>45961</v>
      </c>
      <c r="Q285" s="30"/>
      <c r="R285" s="30"/>
      <c r="S285" s="30"/>
    </row>
    <row r="286" spans="1:19" x14ac:dyDescent="0.25">
      <c r="A286" t="s">
        <v>6506</v>
      </c>
      <c r="B286" t="s">
        <v>6515</v>
      </c>
      <c r="C286" t="s">
        <v>234</v>
      </c>
      <c r="D286" t="str">
        <f>VLOOKUP(C286,'Programas-Mestrado'!$C:$D,2,0)</f>
        <v>PPGCTS</v>
      </c>
      <c r="E286" t="s">
        <v>258</v>
      </c>
      <c r="F286" s="10">
        <v>45231</v>
      </c>
      <c r="G286" s="10">
        <v>45961</v>
      </c>
      <c r="H286" s="10">
        <f>EDATE(G286,1)</f>
        <v>45991</v>
      </c>
      <c r="I286" s="10" t="s">
        <v>987</v>
      </c>
      <c r="J286" s="10" t="s">
        <v>988</v>
      </c>
      <c r="K286" t="s">
        <v>3351</v>
      </c>
      <c r="P286" s="29">
        <f t="shared" si="4"/>
        <v>45961</v>
      </c>
      <c r="Q286" s="30"/>
      <c r="R286" s="30"/>
      <c r="S286" s="30"/>
    </row>
    <row r="287" spans="1:19" x14ac:dyDescent="0.25">
      <c r="A287" t="s">
        <v>6507</v>
      </c>
      <c r="B287" t="s">
        <v>6516</v>
      </c>
      <c r="C287" t="s">
        <v>234</v>
      </c>
      <c r="D287" t="str">
        <f>VLOOKUP(C287,'Programas-Mestrado'!$C:$D,2,0)</f>
        <v>PPGCTS</v>
      </c>
      <c r="E287" t="s">
        <v>258</v>
      </c>
      <c r="F287" s="10">
        <v>45231</v>
      </c>
      <c r="G287" s="10">
        <v>45900</v>
      </c>
      <c r="H287" s="10">
        <f>EDATE(G287,1)</f>
        <v>45930</v>
      </c>
      <c r="I287" s="10" t="s">
        <v>987</v>
      </c>
      <c r="J287" s="10" t="s">
        <v>988</v>
      </c>
      <c r="K287" t="s">
        <v>3351</v>
      </c>
      <c r="P287" s="29">
        <f t="shared" si="4"/>
        <v>45900</v>
      </c>
      <c r="Q287" s="30"/>
      <c r="R287" s="30"/>
      <c r="S287" s="30"/>
    </row>
    <row r="288" spans="1:19" x14ac:dyDescent="0.25">
      <c r="A288" t="s">
        <v>5038</v>
      </c>
      <c r="B288" t="s">
        <v>5056</v>
      </c>
      <c r="C288" t="s">
        <v>234</v>
      </c>
      <c r="D288" t="str">
        <f>VLOOKUP(C288,'Programas-Mestrado'!$C:$D,2,0)</f>
        <v>PPGCTS</v>
      </c>
      <c r="E288" t="s">
        <v>258</v>
      </c>
      <c r="F288" s="10">
        <v>44805</v>
      </c>
      <c r="G288" s="10">
        <v>45535</v>
      </c>
      <c r="H288" s="10">
        <f>EDATE(G288,1)</f>
        <v>45565</v>
      </c>
      <c r="I288" t="s">
        <v>987</v>
      </c>
      <c r="J288" s="10" t="s">
        <v>988</v>
      </c>
      <c r="K288" t="s">
        <v>3351</v>
      </c>
      <c r="P288" s="29">
        <f t="shared" si="4"/>
        <v>45535</v>
      </c>
      <c r="Q288" s="30"/>
      <c r="R288" s="30"/>
      <c r="S288" s="30"/>
    </row>
    <row r="289" spans="1:19" x14ac:dyDescent="0.25">
      <c r="A289" t="s">
        <v>7242</v>
      </c>
      <c r="B289" t="s">
        <v>7257</v>
      </c>
      <c r="C289" t="s">
        <v>234</v>
      </c>
      <c r="D289" t="str">
        <f>VLOOKUP(C289,'Programas-Mestrado'!$C:$D,2,0)</f>
        <v>PPGCTS</v>
      </c>
      <c r="E289" t="s">
        <v>517</v>
      </c>
      <c r="F289" s="10">
        <v>45444</v>
      </c>
      <c r="G289" s="10">
        <v>45808</v>
      </c>
      <c r="H289" s="10">
        <f>EDATE(G289,1)</f>
        <v>45838</v>
      </c>
      <c r="I289" s="10" t="s">
        <v>987</v>
      </c>
      <c r="J289" s="10" t="s">
        <v>988</v>
      </c>
      <c r="K289" t="s">
        <v>3351</v>
      </c>
      <c r="P289" s="29">
        <f t="shared" si="4"/>
        <v>45808</v>
      </c>
      <c r="Q289" s="30"/>
      <c r="R289" s="30"/>
      <c r="S289" s="30"/>
    </row>
    <row r="290" spans="1:19" x14ac:dyDescent="0.25">
      <c r="A290" t="s">
        <v>772</v>
      </c>
      <c r="B290" t="s">
        <v>4648</v>
      </c>
      <c r="C290" t="s">
        <v>234</v>
      </c>
      <c r="D290" t="str">
        <f>VLOOKUP(C290,'Programas-Mestrado'!$C:$D,2,0)</f>
        <v>PPGCTS</v>
      </c>
      <c r="E290" t="s">
        <v>517</v>
      </c>
      <c r="F290" s="10">
        <v>44652</v>
      </c>
      <c r="G290" s="10">
        <v>46112</v>
      </c>
      <c r="H290" s="10">
        <f>EDATE(G290,1)</f>
        <v>46142</v>
      </c>
      <c r="I290" s="10" t="s">
        <v>987</v>
      </c>
      <c r="J290" s="10" t="s">
        <v>988</v>
      </c>
      <c r="K290" t="s">
        <v>3351</v>
      </c>
      <c r="P290" s="29">
        <f t="shared" si="4"/>
        <v>46112</v>
      </c>
      <c r="Q290" s="30"/>
      <c r="R290" s="30"/>
      <c r="S290" s="30"/>
    </row>
    <row r="291" spans="1:19" x14ac:dyDescent="0.25">
      <c r="A291" t="s">
        <v>774</v>
      </c>
      <c r="B291" t="s">
        <v>7223</v>
      </c>
      <c r="C291" t="s">
        <v>234</v>
      </c>
      <c r="D291" t="str">
        <f>VLOOKUP(C291,'Programas-Mestrado'!$C:$D,2,0)</f>
        <v>PPGCTS</v>
      </c>
      <c r="E291" t="s">
        <v>517</v>
      </c>
      <c r="F291" s="10">
        <v>45413</v>
      </c>
      <c r="G291" s="10">
        <v>45777</v>
      </c>
      <c r="H291" s="10">
        <f>EDATE(G291,1)</f>
        <v>45807</v>
      </c>
      <c r="I291" s="10" t="s">
        <v>987</v>
      </c>
      <c r="J291" s="10" t="s">
        <v>988</v>
      </c>
      <c r="K291" t="s">
        <v>3351</v>
      </c>
      <c r="P291" s="29">
        <f t="shared" si="4"/>
        <v>45777</v>
      </c>
      <c r="Q291" s="30"/>
      <c r="R291" s="30"/>
      <c r="S291" s="30"/>
    </row>
    <row r="292" spans="1:19" x14ac:dyDescent="0.25">
      <c r="A292" t="s">
        <v>4676</v>
      </c>
      <c r="B292" t="s">
        <v>4686</v>
      </c>
      <c r="C292" t="s">
        <v>234</v>
      </c>
      <c r="D292" t="str">
        <f>VLOOKUP(C292,'Programas-Mestrado'!$C:$D,2,0)</f>
        <v>PPGCTS</v>
      </c>
      <c r="E292" t="s">
        <v>517</v>
      </c>
      <c r="F292" s="10">
        <v>44652</v>
      </c>
      <c r="G292" s="10">
        <v>46112</v>
      </c>
      <c r="H292" s="10">
        <f>EDATE(G292,1)</f>
        <v>46142</v>
      </c>
      <c r="I292" s="10" t="s">
        <v>987</v>
      </c>
      <c r="J292" s="10" t="s">
        <v>988</v>
      </c>
      <c r="K292" t="s">
        <v>3351</v>
      </c>
      <c r="P292" s="29">
        <f t="shared" si="4"/>
        <v>46112</v>
      </c>
      <c r="Q292" s="30"/>
      <c r="R292" s="30"/>
      <c r="S292" s="30"/>
    </row>
    <row r="293" spans="1:19" x14ac:dyDescent="0.25">
      <c r="A293" t="s">
        <v>4970</v>
      </c>
      <c r="B293" t="s">
        <v>5052</v>
      </c>
      <c r="C293" t="s">
        <v>234</v>
      </c>
      <c r="D293" t="str">
        <f>VLOOKUP(C293,'Programas-Mestrado'!$C:$D,2,0)</f>
        <v>PPGCTS</v>
      </c>
      <c r="E293" t="s">
        <v>517</v>
      </c>
      <c r="F293" s="10">
        <v>44805</v>
      </c>
      <c r="G293" s="10">
        <v>46234</v>
      </c>
      <c r="H293" s="10">
        <f>EDATE(G293,1)</f>
        <v>46265</v>
      </c>
      <c r="I293" s="10" t="s">
        <v>987</v>
      </c>
      <c r="J293" s="10" t="s">
        <v>988</v>
      </c>
      <c r="K293" t="s">
        <v>3351</v>
      </c>
      <c r="P293" s="29">
        <f t="shared" si="4"/>
        <v>46234</v>
      </c>
      <c r="Q293" s="30"/>
      <c r="R293" s="30"/>
      <c r="S293" s="30"/>
    </row>
    <row r="294" spans="1:19" x14ac:dyDescent="0.25">
      <c r="A294" t="s">
        <v>3711</v>
      </c>
      <c r="B294" t="s">
        <v>3747</v>
      </c>
      <c r="C294" t="s">
        <v>234</v>
      </c>
      <c r="D294" t="str">
        <f>VLOOKUP(C294,'Programas-Mestrado'!$C:$D,2,0)</f>
        <v>PPGCTS</v>
      </c>
      <c r="E294" t="s">
        <v>517</v>
      </c>
      <c r="F294" s="10">
        <v>44256</v>
      </c>
      <c r="G294" s="10">
        <v>45716</v>
      </c>
      <c r="H294" s="10">
        <f>EDATE(G294,1)</f>
        <v>45744</v>
      </c>
      <c r="I294" s="10" t="s">
        <v>987</v>
      </c>
      <c r="J294" s="10" t="s">
        <v>988</v>
      </c>
      <c r="K294" t="s">
        <v>3351</v>
      </c>
      <c r="P294" s="29">
        <f t="shared" si="4"/>
        <v>45716</v>
      </c>
      <c r="Q294" s="30"/>
      <c r="R294" s="30"/>
      <c r="S294" s="30"/>
    </row>
    <row r="295" spans="1:19" x14ac:dyDescent="0.25">
      <c r="A295" t="s">
        <v>775</v>
      </c>
      <c r="B295" t="s">
        <v>7224</v>
      </c>
      <c r="C295" t="s">
        <v>234</v>
      </c>
      <c r="D295" t="str">
        <f>VLOOKUP(C295,'Programas-Mestrado'!$C:$D,2,0)</f>
        <v>PPGCTS</v>
      </c>
      <c r="E295" t="s">
        <v>517</v>
      </c>
      <c r="F295" s="10">
        <v>45413</v>
      </c>
      <c r="G295" s="10">
        <v>45777</v>
      </c>
      <c r="H295" s="10">
        <f>EDATE(G295,1)</f>
        <v>45807</v>
      </c>
      <c r="I295" s="10" t="s">
        <v>987</v>
      </c>
      <c r="J295" s="10" t="s">
        <v>988</v>
      </c>
      <c r="K295" t="s">
        <v>3351</v>
      </c>
      <c r="P295" s="29">
        <f t="shared" si="4"/>
        <v>45777</v>
      </c>
      <c r="Q295" s="30"/>
      <c r="R295" s="30"/>
      <c r="S295" s="30"/>
    </row>
    <row r="296" spans="1:19" x14ac:dyDescent="0.25">
      <c r="A296" t="s">
        <v>103</v>
      </c>
      <c r="B296" t="s">
        <v>4154</v>
      </c>
      <c r="C296" t="s">
        <v>234</v>
      </c>
      <c r="D296" t="str">
        <f>VLOOKUP(C296,'Programas-Mestrado'!$C:$D,2,0)</f>
        <v>PPGCTS</v>
      </c>
      <c r="E296" t="s">
        <v>517</v>
      </c>
      <c r="F296" s="10">
        <v>44440</v>
      </c>
      <c r="G296" s="10">
        <v>45900</v>
      </c>
      <c r="H296" s="10">
        <f>EDATE(G296,1)</f>
        <v>45930</v>
      </c>
      <c r="I296" t="s">
        <v>987</v>
      </c>
      <c r="J296" s="10" t="s">
        <v>988</v>
      </c>
      <c r="K296" t="s">
        <v>3351</v>
      </c>
      <c r="P296" s="29">
        <f t="shared" si="4"/>
        <v>45900</v>
      </c>
      <c r="Q296" s="30"/>
      <c r="R296" s="30"/>
      <c r="S296" s="30"/>
    </row>
    <row r="297" spans="1:19" x14ac:dyDescent="0.25">
      <c r="A297" t="s">
        <v>5557</v>
      </c>
      <c r="B297" t="s">
        <v>6128</v>
      </c>
      <c r="C297" t="s">
        <v>234</v>
      </c>
      <c r="D297" t="str">
        <f>VLOOKUP(C297,'Programas-Mestrado'!$C:$D,2,0)</f>
        <v>PPGCTS</v>
      </c>
      <c r="E297" t="s">
        <v>517</v>
      </c>
      <c r="F297" s="10">
        <v>45017</v>
      </c>
      <c r="G297" s="10">
        <v>46234</v>
      </c>
      <c r="H297" s="10">
        <f>EDATE(G297,1)</f>
        <v>46265</v>
      </c>
      <c r="I297" s="10" t="s">
        <v>987</v>
      </c>
      <c r="J297" s="10" t="s">
        <v>988</v>
      </c>
      <c r="K297" t="s">
        <v>3351</v>
      </c>
      <c r="P297" s="29">
        <f t="shared" si="4"/>
        <v>46234</v>
      </c>
      <c r="Q297" s="30"/>
      <c r="R297" s="30"/>
      <c r="S297" s="30"/>
    </row>
    <row r="298" spans="1:19" x14ac:dyDescent="0.25">
      <c r="A298" t="s">
        <v>7211</v>
      </c>
      <c r="B298" t="s">
        <v>7225</v>
      </c>
      <c r="C298" t="s">
        <v>234</v>
      </c>
      <c r="D298" t="str">
        <f>VLOOKUP(C298,'Programas-Mestrado'!$C:$D,2,0)</f>
        <v>PPGCTS</v>
      </c>
      <c r="E298" t="s">
        <v>517</v>
      </c>
      <c r="F298" s="10">
        <v>45413</v>
      </c>
      <c r="G298" s="10">
        <v>46873</v>
      </c>
      <c r="H298" s="10">
        <f>EDATE(G298,1)</f>
        <v>46903</v>
      </c>
      <c r="I298" s="10" t="s">
        <v>987</v>
      </c>
      <c r="J298" s="10" t="s">
        <v>988</v>
      </c>
      <c r="K298" t="s">
        <v>3351</v>
      </c>
      <c r="P298" s="29">
        <f t="shared" si="4"/>
        <v>46873</v>
      </c>
      <c r="Q298" s="30"/>
      <c r="R298" s="30"/>
      <c r="S298" s="30"/>
    </row>
    <row r="299" spans="1:19" x14ac:dyDescent="0.25">
      <c r="A299" t="s">
        <v>4961</v>
      </c>
      <c r="B299" t="s">
        <v>5053</v>
      </c>
      <c r="C299" t="s">
        <v>234</v>
      </c>
      <c r="D299" t="str">
        <f>VLOOKUP(C299,'Programas-Mestrado'!$C:$D,2,0)</f>
        <v>PPGCTS</v>
      </c>
      <c r="E299" t="s">
        <v>517</v>
      </c>
      <c r="F299" s="10">
        <v>44805</v>
      </c>
      <c r="G299" s="10">
        <v>46234</v>
      </c>
      <c r="H299" s="10">
        <f>EDATE(G299,1)</f>
        <v>46265</v>
      </c>
      <c r="I299" s="10" t="s">
        <v>987</v>
      </c>
      <c r="J299" s="10" t="s">
        <v>988</v>
      </c>
      <c r="K299" t="s">
        <v>3351</v>
      </c>
      <c r="P299" s="29">
        <f t="shared" si="4"/>
        <v>46234</v>
      </c>
      <c r="Q299" s="30"/>
      <c r="R299" s="30"/>
      <c r="S299" s="30"/>
    </row>
    <row r="300" spans="1:19" x14ac:dyDescent="0.25">
      <c r="A300" t="s">
        <v>7169</v>
      </c>
      <c r="B300" t="s">
        <v>7198</v>
      </c>
      <c r="C300" t="s">
        <v>234</v>
      </c>
      <c r="D300" t="str">
        <f>VLOOKUP(C300,'Programas-Mestrado'!$C:$D,2,0)</f>
        <v>PPGCTS</v>
      </c>
      <c r="E300" t="s">
        <v>517</v>
      </c>
      <c r="F300" s="10">
        <v>45413</v>
      </c>
      <c r="G300" s="10">
        <v>45777</v>
      </c>
      <c r="H300" s="10">
        <f>EDATE(G300,1)</f>
        <v>45807</v>
      </c>
      <c r="I300" s="10" t="s">
        <v>987</v>
      </c>
      <c r="J300" s="10" t="s">
        <v>988</v>
      </c>
      <c r="K300" t="s">
        <v>3351</v>
      </c>
      <c r="P300" s="29">
        <f t="shared" si="4"/>
        <v>45777</v>
      </c>
      <c r="Q300" s="30"/>
      <c r="R300" s="30"/>
      <c r="S300" s="30"/>
    </row>
    <row r="301" spans="1:19" x14ac:dyDescent="0.25">
      <c r="A301" t="s">
        <v>6143</v>
      </c>
      <c r="B301" t="s">
        <v>6177</v>
      </c>
      <c r="C301" t="s">
        <v>237</v>
      </c>
      <c r="D301" t="str">
        <f>VLOOKUP(C301,'Programas-Mestrado'!$C:$D,2,0)</f>
        <v>PPGE</v>
      </c>
      <c r="E301" t="s">
        <v>258</v>
      </c>
      <c r="F301" s="10">
        <v>45047</v>
      </c>
      <c r="G301" s="10">
        <v>45777</v>
      </c>
      <c r="H301" s="10">
        <f>EDATE(G301,1)</f>
        <v>45807</v>
      </c>
      <c r="I301" s="10" t="s">
        <v>4843</v>
      </c>
      <c r="J301" s="10" t="s">
        <v>988</v>
      </c>
      <c r="K301" t="s">
        <v>3351</v>
      </c>
      <c r="P301" s="29">
        <f t="shared" si="4"/>
        <v>45777</v>
      </c>
      <c r="Q301" s="30"/>
      <c r="R301" s="30"/>
      <c r="S301" s="30"/>
    </row>
    <row r="302" spans="1:19" x14ac:dyDescent="0.25">
      <c r="A302" t="s">
        <v>7265</v>
      </c>
      <c r="B302" t="s">
        <v>7275</v>
      </c>
      <c r="C302" t="s">
        <v>237</v>
      </c>
      <c r="D302" t="str">
        <f>VLOOKUP(C302,'Programas-Mestrado'!$C:$D,2,0)</f>
        <v>PPGE</v>
      </c>
      <c r="E302" t="s">
        <v>258</v>
      </c>
      <c r="F302" s="10">
        <v>45444</v>
      </c>
      <c r="G302" s="10">
        <v>46173</v>
      </c>
      <c r="H302" s="10">
        <f>EDATE(G302,1)</f>
        <v>46203</v>
      </c>
      <c r="I302" s="10" t="s">
        <v>4843</v>
      </c>
      <c r="J302" s="10" t="s">
        <v>988</v>
      </c>
      <c r="K302" t="s">
        <v>3351</v>
      </c>
      <c r="P302" s="29">
        <f t="shared" si="4"/>
        <v>46173</v>
      </c>
      <c r="Q302" s="30"/>
      <c r="R302" s="30"/>
      <c r="S302" s="30"/>
    </row>
    <row r="303" spans="1:19" x14ac:dyDescent="0.25">
      <c r="A303" t="s">
        <v>7132</v>
      </c>
      <c r="B303" t="s">
        <v>7145</v>
      </c>
      <c r="C303" t="s">
        <v>237</v>
      </c>
      <c r="D303" t="str">
        <f>VLOOKUP(C303,'Programas-Mestrado'!$C:$D,2,0)</f>
        <v>PPGE</v>
      </c>
      <c r="E303" t="s">
        <v>258</v>
      </c>
      <c r="F303" s="10">
        <v>45383</v>
      </c>
      <c r="G303" s="10">
        <v>45716</v>
      </c>
      <c r="H303" s="10">
        <f>EDATE(G303,1)</f>
        <v>45744</v>
      </c>
      <c r="I303" s="10" t="s">
        <v>987</v>
      </c>
      <c r="J303" s="10" t="s">
        <v>988</v>
      </c>
      <c r="K303" t="s">
        <v>3352</v>
      </c>
      <c r="P303" s="29">
        <f t="shared" si="4"/>
        <v>45716</v>
      </c>
      <c r="Q303" s="30"/>
      <c r="R303" s="30"/>
      <c r="S303" s="30"/>
    </row>
    <row r="304" spans="1:19" x14ac:dyDescent="0.25">
      <c r="A304" t="s">
        <v>4977</v>
      </c>
      <c r="B304" t="s">
        <v>5263</v>
      </c>
      <c r="C304" t="s">
        <v>237</v>
      </c>
      <c r="D304" t="str">
        <f>VLOOKUP(C304,'Programas-Mestrado'!$C:$D,2,0)</f>
        <v>PPGE</v>
      </c>
      <c r="E304" t="s">
        <v>258</v>
      </c>
      <c r="F304" s="10">
        <v>44986</v>
      </c>
      <c r="G304" s="10">
        <v>45535</v>
      </c>
      <c r="H304" s="10">
        <f>EDATE(G304,1)</f>
        <v>45565</v>
      </c>
      <c r="I304" s="10" t="s">
        <v>987</v>
      </c>
      <c r="J304" s="10" t="s">
        <v>988</v>
      </c>
      <c r="K304" t="s">
        <v>3352</v>
      </c>
      <c r="P304" s="29">
        <f t="shared" si="4"/>
        <v>45535</v>
      </c>
      <c r="Q304" s="30"/>
      <c r="R304" s="30"/>
      <c r="S304" s="30"/>
    </row>
    <row r="305" spans="1:19" x14ac:dyDescent="0.25">
      <c r="A305" t="s">
        <v>5952</v>
      </c>
      <c r="B305" t="s">
        <v>6003</v>
      </c>
      <c r="C305" t="s">
        <v>237</v>
      </c>
      <c r="D305" t="str">
        <f>VLOOKUP(C305,'Programas-Mestrado'!$C:$D,2,0)</f>
        <v>PPGE</v>
      </c>
      <c r="E305" t="s">
        <v>258</v>
      </c>
      <c r="F305" s="10">
        <v>44986</v>
      </c>
      <c r="G305" s="10">
        <v>45716</v>
      </c>
      <c r="H305" s="10">
        <f>EDATE(G305,1)</f>
        <v>45744</v>
      </c>
      <c r="I305" s="10" t="s">
        <v>987</v>
      </c>
      <c r="J305" s="10" t="s">
        <v>988</v>
      </c>
      <c r="K305" t="s">
        <v>3352</v>
      </c>
      <c r="P305" s="29">
        <f t="shared" si="4"/>
        <v>45716</v>
      </c>
      <c r="Q305" s="30"/>
      <c r="R305" s="30"/>
      <c r="S305" s="30"/>
    </row>
    <row r="306" spans="1:19" x14ac:dyDescent="0.25">
      <c r="A306" t="s">
        <v>5953</v>
      </c>
      <c r="B306" t="s">
        <v>6004</v>
      </c>
      <c r="C306" t="s">
        <v>237</v>
      </c>
      <c r="D306" t="str">
        <f>VLOOKUP(C306,'Programas-Mestrado'!$C:$D,2,0)</f>
        <v>PPGE</v>
      </c>
      <c r="E306" t="s">
        <v>258</v>
      </c>
      <c r="F306" s="10">
        <v>44986</v>
      </c>
      <c r="G306" s="10">
        <v>45716</v>
      </c>
      <c r="H306" s="10">
        <f>EDATE(G306,1)</f>
        <v>45744</v>
      </c>
      <c r="I306" s="10" t="s">
        <v>987</v>
      </c>
      <c r="J306" s="10" t="s">
        <v>988</v>
      </c>
      <c r="K306" t="s">
        <v>3352</v>
      </c>
      <c r="P306" s="29">
        <f t="shared" si="4"/>
        <v>45716</v>
      </c>
      <c r="Q306" s="30"/>
      <c r="R306" s="30"/>
      <c r="S306" s="30"/>
    </row>
    <row r="307" spans="1:19" x14ac:dyDescent="0.25">
      <c r="A307" t="s">
        <v>4978</v>
      </c>
      <c r="B307" t="s">
        <v>5267</v>
      </c>
      <c r="C307" t="s">
        <v>237</v>
      </c>
      <c r="D307" t="str">
        <f>VLOOKUP(C307,'Programas-Mestrado'!$C:$D,2,0)</f>
        <v>PPGE</v>
      </c>
      <c r="E307" t="s">
        <v>258</v>
      </c>
      <c r="F307" s="10">
        <v>44986</v>
      </c>
      <c r="G307" s="10">
        <v>45535</v>
      </c>
      <c r="H307" s="10">
        <f>EDATE(G307,1)</f>
        <v>45565</v>
      </c>
      <c r="I307" s="10" t="s">
        <v>987</v>
      </c>
      <c r="J307" s="10" t="s">
        <v>988</v>
      </c>
      <c r="K307" t="s">
        <v>3352</v>
      </c>
      <c r="P307" s="29">
        <f t="shared" si="4"/>
        <v>45535</v>
      </c>
      <c r="Q307" s="30"/>
      <c r="R307" s="30"/>
      <c r="S307" s="30"/>
    </row>
    <row r="308" spans="1:19" x14ac:dyDescent="0.25">
      <c r="A308" t="s">
        <v>4979</v>
      </c>
      <c r="B308" t="s">
        <v>5268</v>
      </c>
      <c r="C308" t="s">
        <v>237</v>
      </c>
      <c r="D308" t="str">
        <f>VLOOKUP(C308,'Programas-Mestrado'!$C:$D,2,0)</f>
        <v>PPGE</v>
      </c>
      <c r="E308" t="s">
        <v>258</v>
      </c>
      <c r="F308" s="10">
        <v>44986</v>
      </c>
      <c r="G308" s="10">
        <v>45535</v>
      </c>
      <c r="H308" s="10">
        <f>EDATE(G308,1)</f>
        <v>45565</v>
      </c>
      <c r="I308" s="10" t="s">
        <v>987</v>
      </c>
      <c r="J308" s="10" t="s">
        <v>988</v>
      </c>
      <c r="K308" t="s">
        <v>3352</v>
      </c>
      <c r="P308" s="29">
        <f t="shared" si="4"/>
        <v>45535</v>
      </c>
      <c r="Q308" s="30"/>
      <c r="R308" s="30"/>
      <c r="S308" s="30"/>
    </row>
    <row r="309" spans="1:19" x14ac:dyDescent="0.25">
      <c r="A309" t="s">
        <v>7217</v>
      </c>
      <c r="B309" t="s">
        <v>7231</v>
      </c>
      <c r="C309" t="s">
        <v>237</v>
      </c>
      <c r="D309" t="str">
        <f>VLOOKUP(C309,'Programas-Mestrado'!$C:$D,2,0)</f>
        <v>PPGE</v>
      </c>
      <c r="E309" t="s">
        <v>258</v>
      </c>
      <c r="F309" s="10">
        <v>45413</v>
      </c>
      <c r="G309" s="10">
        <v>46081</v>
      </c>
      <c r="H309" s="10">
        <f>EDATE(G309,1)</f>
        <v>46109</v>
      </c>
      <c r="I309" s="10" t="s">
        <v>987</v>
      </c>
      <c r="J309" s="10" t="s">
        <v>988</v>
      </c>
      <c r="K309" t="s">
        <v>3352</v>
      </c>
      <c r="P309" s="29">
        <f t="shared" si="4"/>
        <v>46081</v>
      </c>
      <c r="Q309" s="30"/>
      <c r="R309" s="30"/>
      <c r="S309" s="30"/>
    </row>
    <row r="310" spans="1:19" x14ac:dyDescent="0.25">
      <c r="A310" t="s">
        <v>4980</v>
      </c>
      <c r="B310" t="s">
        <v>5269</v>
      </c>
      <c r="C310" t="s">
        <v>237</v>
      </c>
      <c r="D310" t="str">
        <f>VLOOKUP(C310,'Programas-Mestrado'!$C:$D,2,0)</f>
        <v>PPGE</v>
      </c>
      <c r="E310" t="s">
        <v>258</v>
      </c>
      <c r="F310" s="10">
        <v>44986</v>
      </c>
      <c r="G310" s="10">
        <v>45535</v>
      </c>
      <c r="H310" s="10">
        <f>EDATE(G310,1)</f>
        <v>45565</v>
      </c>
      <c r="I310" s="10" t="s">
        <v>987</v>
      </c>
      <c r="J310" s="10" t="s">
        <v>988</v>
      </c>
      <c r="K310" t="s">
        <v>3352</v>
      </c>
      <c r="P310" s="29">
        <f t="shared" si="4"/>
        <v>45535</v>
      </c>
      <c r="Q310" s="30"/>
      <c r="R310" s="30"/>
      <c r="S310" s="30"/>
    </row>
    <row r="311" spans="1:19" x14ac:dyDescent="0.25">
      <c r="A311" t="s">
        <v>4981</v>
      </c>
      <c r="B311" t="s">
        <v>5270</v>
      </c>
      <c r="C311" t="s">
        <v>237</v>
      </c>
      <c r="D311" t="str">
        <f>VLOOKUP(C311,'Programas-Mestrado'!$C:$D,2,0)</f>
        <v>PPGE</v>
      </c>
      <c r="E311" t="s">
        <v>258</v>
      </c>
      <c r="F311" s="10">
        <v>44986</v>
      </c>
      <c r="G311" s="10">
        <v>45535</v>
      </c>
      <c r="H311" s="10">
        <f>EDATE(G311,1)</f>
        <v>45565</v>
      </c>
      <c r="I311" s="10" t="s">
        <v>987</v>
      </c>
      <c r="J311" s="10" t="s">
        <v>988</v>
      </c>
      <c r="K311" t="s">
        <v>3352</v>
      </c>
      <c r="P311" s="29">
        <f t="shared" si="4"/>
        <v>45535</v>
      </c>
      <c r="Q311" s="30"/>
      <c r="R311" s="30"/>
      <c r="S311" s="30"/>
    </row>
    <row r="312" spans="1:19" x14ac:dyDescent="0.25">
      <c r="A312" t="s">
        <v>6481</v>
      </c>
      <c r="B312" t="s">
        <v>6499</v>
      </c>
      <c r="C312" t="s">
        <v>237</v>
      </c>
      <c r="D312" t="str">
        <f>VLOOKUP(C312,'Programas-Mestrado'!$C:$D,2,0)</f>
        <v>PPGE</v>
      </c>
      <c r="E312" t="s">
        <v>258</v>
      </c>
      <c r="F312" s="10">
        <v>45200</v>
      </c>
      <c r="G312" s="10">
        <v>45716</v>
      </c>
      <c r="H312" s="10">
        <f>EDATE(G312,1)</f>
        <v>45744</v>
      </c>
      <c r="I312" t="s">
        <v>987</v>
      </c>
      <c r="J312" s="10" t="s">
        <v>988</v>
      </c>
      <c r="K312" t="s">
        <v>3352</v>
      </c>
      <c r="P312" s="29">
        <f t="shared" si="4"/>
        <v>45716</v>
      </c>
      <c r="Q312" s="30"/>
      <c r="R312" s="30"/>
      <c r="S312" s="30"/>
    </row>
    <row r="313" spans="1:19" x14ac:dyDescent="0.25">
      <c r="A313" t="s">
        <v>6239</v>
      </c>
      <c r="B313" t="s">
        <v>6253</v>
      </c>
      <c r="C313" t="s">
        <v>237</v>
      </c>
      <c r="D313" t="str">
        <f>VLOOKUP(C313,'Programas-Mestrado'!$C:$D,2,0)</f>
        <v>PPGE</v>
      </c>
      <c r="E313" t="s">
        <v>258</v>
      </c>
      <c r="F313" s="10">
        <v>45078</v>
      </c>
      <c r="G313" s="10">
        <v>45808</v>
      </c>
      <c r="H313" s="10">
        <f>EDATE(G313,1)</f>
        <v>45838</v>
      </c>
      <c r="I313" s="10" t="s">
        <v>987</v>
      </c>
      <c r="J313" s="10" t="s">
        <v>988</v>
      </c>
      <c r="K313" t="s">
        <v>3352</v>
      </c>
      <c r="P313" s="29">
        <f t="shared" si="4"/>
        <v>45808</v>
      </c>
      <c r="Q313" s="30"/>
      <c r="R313" s="30"/>
      <c r="S313" s="30"/>
    </row>
    <row r="314" spans="1:19" x14ac:dyDescent="0.25">
      <c r="A314" t="s">
        <v>4983</v>
      </c>
      <c r="B314" t="s">
        <v>5274</v>
      </c>
      <c r="C314" t="s">
        <v>237</v>
      </c>
      <c r="D314" t="str">
        <f>VLOOKUP(C314,'Programas-Mestrado'!$C:$D,2,0)</f>
        <v>PPGE</v>
      </c>
      <c r="E314" t="s">
        <v>258</v>
      </c>
      <c r="F314" s="10">
        <v>44986</v>
      </c>
      <c r="G314" s="10">
        <v>45535</v>
      </c>
      <c r="H314" s="10">
        <f>EDATE(G314,1)</f>
        <v>45565</v>
      </c>
      <c r="I314" t="s">
        <v>987</v>
      </c>
      <c r="J314" s="10" t="s">
        <v>988</v>
      </c>
      <c r="K314" t="s">
        <v>3352</v>
      </c>
      <c r="P314" s="29">
        <f t="shared" si="4"/>
        <v>45535</v>
      </c>
      <c r="Q314" s="30"/>
      <c r="R314" s="30"/>
      <c r="S314" s="30"/>
    </row>
    <row r="315" spans="1:19" x14ac:dyDescent="0.25">
      <c r="A315" t="s">
        <v>7218</v>
      </c>
      <c r="B315" t="s">
        <v>7232</v>
      </c>
      <c r="C315" t="s">
        <v>237</v>
      </c>
      <c r="D315" t="str">
        <f>VLOOKUP(C315,'Programas-Mestrado'!$C:$D,2,0)</f>
        <v>PPGE</v>
      </c>
      <c r="E315" t="s">
        <v>258</v>
      </c>
      <c r="F315" s="10">
        <v>45413</v>
      </c>
      <c r="G315" s="10">
        <v>46081</v>
      </c>
      <c r="H315" s="10">
        <f>EDATE(G315,1)</f>
        <v>46109</v>
      </c>
      <c r="I315" s="10" t="s">
        <v>987</v>
      </c>
      <c r="J315" s="10" t="s">
        <v>988</v>
      </c>
      <c r="K315" t="s">
        <v>3352</v>
      </c>
      <c r="P315" s="29">
        <f t="shared" si="4"/>
        <v>46081</v>
      </c>
      <c r="Q315" s="30"/>
      <c r="R315" s="30"/>
      <c r="S315" s="30"/>
    </row>
    <row r="316" spans="1:19" x14ac:dyDescent="0.25">
      <c r="A316" t="s">
        <v>6796</v>
      </c>
      <c r="B316" t="s">
        <v>6952</v>
      </c>
      <c r="C316" t="s">
        <v>237</v>
      </c>
      <c r="D316" t="str">
        <f>VLOOKUP(C316,'Programas-Mestrado'!$C:$D,2,0)</f>
        <v>PPGE</v>
      </c>
      <c r="E316" t="s">
        <v>258</v>
      </c>
      <c r="F316" s="10">
        <v>45352</v>
      </c>
      <c r="G316" s="10">
        <v>45716</v>
      </c>
      <c r="H316" s="10">
        <f>EDATE(G316,1)</f>
        <v>45744</v>
      </c>
      <c r="I316" s="10" t="s">
        <v>987</v>
      </c>
      <c r="J316" s="10" t="s">
        <v>988</v>
      </c>
      <c r="K316" t="s">
        <v>3352</v>
      </c>
      <c r="P316" s="29">
        <f t="shared" si="4"/>
        <v>45716</v>
      </c>
      <c r="Q316" s="30"/>
      <c r="R316" s="30"/>
      <c r="S316" s="30"/>
    </row>
    <row r="317" spans="1:19" x14ac:dyDescent="0.25">
      <c r="A317" t="s">
        <v>6436</v>
      </c>
      <c r="B317" t="s">
        <v>6445</v>
      </c>
      <c r="C317" t="s">
        <v>237</v>
      </c>
      <c r="D317" t="str">
        <f>VLOOKUP(C317,'Programas-Mestrado'!$C:$D,2,0)</f>
        <v>PPGE</v>
      </c>
      <c r="E317" t="s">
        <v>258</v>
      </c>
      <c r="F317" s="10">
        <v>45170</v>
      </c>
      <c r="G317" s="10">
        <v>45716</v>
      </c>
      <c r="H317" s="10">
        <f>EDATE(G317,1)</f>
        <v>45744</v>
      </c>
      <c r="I317" s="10" t="s">
        <v>987</v>
      </c>
      <c r="J317" s="10" t="s">
        <v>988</v>
      </c>
      <c r="K317" t="s">
        <v>3352</v>
      </c>
      <c r="P317" s="29">
        <f t="shared" si="4"/>
        <v>45716</v>
      </c>
      <c r="Q317" s="30"/>
      <c r="R317" s="30"/>
      <c r="S317" s="30"/>
    </row>
    <row r="318" spans="1:19" x14ac:dyDescent="0.25">
      <c r="A318" t="s">
        <v>7271</v>
      </c>
      <c r="B318" t="s">
        <v>7281</v>
      </c>
      <c r="C318" t="s">
        <v>237</v>
      </c>
      <c r="D318" t="str">
        <f>VLOOKUP(C318,'Programas-Mestrado'!$C:$D,2,0)</f>
        <v>PPGE</v>
      </c>
      <c r="E318" t="s">
        <v>258</v>
      </c>
      <c r="F318" s="10">
        <v>45444</v>
      </c>
      <c r="G318" s="10">
        <v>46081</v>
      </c>
      <c r="H318" s="10">
        <f>EDATE(G318,1)</f>
        <v>46109</v>
      </c>
      <c r="I318" s="10" t="s">
        <v>987</v>
      </c>
      <c r="J318" s="10" t="s">
        <v>988</v>
      </c>
      <c r="K318" t="s">
        <v>3352</v>
      </c>
      <c r="P318" s="29">
        <f t="shared" si="4"/>
        <v>46081</v>
      </c>
      <c r="Q318" s="30"/>
      <c r="R318" s="30"/>
      <c r="S318" s="30"/>
    </row>
    <row r="319" spans="1:19" x14ac:dyDescent="0.25">
      <c r="A319" t="s">
        <v>7389</v>
      </c>
      <c r="B319" t="s">
        <v>7428</v>
      </c>
      <c r="C319" t="s">
        <v>237</v>
      </c>
      <c r="D319" t="str">
        <f>VLOOKUP(C319,'Programas-Mestrado'!$C:$D,2,0)</f>
        <v>PPGE</v>
      </c>
      <c r="E319" t="s">
        <v>258</v>
      </c>
      <c r="F319" s="10">
        <v>45505</v>
      </c>
      <c r="G319" s="10">
        <v>46081</v>
      </c>
      <c r="H319" s="10">
        <f>EDATE(G319,1)</f>
        <v>46109</v>
      </c>
      <c r="I319" s="10" t="s">
        <v>987</v>
      </c>
      <c r="J319" s="10" t="s">
        <v>4497</v>
      </c>
      <c r="K319" t="s">
        <v>3352</v>
      </c>
      <c r="P319" s="29">
        <f t="shared" si="4"/>
        <v>46081</v>
      </c>
      <c r="Q319" s="30"/>
      <c r="R319" s="30"/>
      <c r="S319" s="30"/>
    </row>
    <row r="320" spans="1:19" x14ac:dyDescent="0.25">
      <c r="A320" t="s">
        <v>7390</v>
      </c>
      <c r="B320" t="s">
        <v>7429</v>
      </c>
      <c r="C320" t="s">
        <v>237</v>
      </c>
      <c r="D320" t="str">
        <f>VLOOKUP(C320,'Programas-Mestrado'!$C:$D,2,0)</f>
        <v>PPGE</v>
      </c>
      <c r="E320" t="s">
        <v>258</v>
      </c>
      <c r="F320" s="10">
        <v>45505</v>
      </c>
      <c r="G320" s="10">
        <v>46081</v>
      </c>
      <c r="H320" s="10">
        <f>EDATE(G320,1)</f>
        <v>46109</v>
      </c>
      <c r="I320" s="10" t="s">
        <v>987</v>
      </c>
      <c r="J320" s="10" t="s">
        <v>4497</v>
      </c>
      <c r="K320" t="s">
        <v>3352</v>
      </c>
      <c r="P320" s="29">
        <f t="shared" si="4"/>
        <v>46081</v>
      </c>
      <c r="Q320" s="30"/>
      <c r="R320" s="30"/>
      <c r="S320" s="30"/>
    </row>
    <row r="321" spans="1:19" x14ac:dyDescent="0.25">
      <c r="A321" t="s">
        <v>6539</v>
      </c>
      <c r="B321" t="s">
        <v>6551</v>
      </c>
      <c r="C321" t="s">
        <v>237</v>
      </c>
      <c r="D321" t="str">
        <f>VLOOKUP(C321,'Programas-Mestrado'!$C:$D,2,0)</f>
        <v>PPGE</v>
      </c>
      <c r="E321" t="s">
        <v>517</v>
      </c>
      <c r="F321" s="10">
        <v>45261</v>
      </c>
      <c r="G321" s="10">
        <v>46721</v>
      </c>
      <c r="H321" s="10">
        <f>EDATE(G321,1)</f>
        <v>46751</v>
      </c>
      <c r="I321" s="10" t="s">
        <v>4843</v>
      </c>
      <c r="J321" s="10" t="s">
        <v>988</v>
      </c>
      <c r="K321" t="s">
        <v>3351</v>
      </c>
      <c r="P321" s="29">
        <f t="shared" si="4"/>
        <v>46721</v>
      </c>
      <c r="Q321" s="30"/>
      <c r="R321" s="30"/>
      <c r="S321" s="30"/>
    </row>
    <row r="322" spans="1:19" x14ac:dyDescent="0.25">
      <c r="A322" t="s">
        <v>1132</v>
      </c>
      <c r="B322" t="s">
        <v>6173</v>
      </c>
      <c r="C322" t="s">
        <v>237</v>
      </c>
      <c r="D322" t="str">
        <f>VLOOKUP(C322,'Programas-Mestrado'!$C:$D,2,0)</f>
        <v>PPGE</v>
      </c>
      <c r="E322" t="s">
        <v>517</v>
      </c>
      <c r="F322" s="10">
        <v>45047</v>
      </c>
      <c r="G322" s="10">
        <v>46507</v>
      </c>
      <c r="H322" s="10">
        <f>EDATE(G322,1)</f>
        <v>46537</v>
      </c>
      <c r="I322" t="s">
        <v>4843</v>
      </c>
      <c r="J322" s="10" t="s">
        <v>988</v>
      </c>
      <c r="K322" t="s">
        <v>3351</v>
      </c>
      <c r="P322" s="29">
        <f t="shared" ref="P322:P385" si="5">EDATE(G322,0)</f>
        <v>46507</v>
      </c>
      <c r="Q322" s="30"/>
      <c r="R322" s="30"/>
      <c r="S322" s="30"/>
    </row>
    <row r="323" spans="1:19" x14ac:dyDescent="0.25">
      <c r="A323" t="s">
        <v>6432</v>
      </c>
      <c r="B323" t="s">
        <v>6438</v>
      </c>
      <c r="C323" t="s">
        <v>237</v>
      </c>
      <c r="D323" t="str">
        <f>VLOOKUP(C323,'Programas-Mestrado'!$C:$D,2,0)</f>
        <v>PPGE</v>
      </c>
      <c r="E323" t="s">
        <v>517</v>
      </c>
      <c r="F323" s="10">
        <v>45170</v>
      </c>
      <c r="G323" s="10">
        <v>46630</v>
      </c>
      <c r="H323" s="10">
        <f>EDATE(G323,1)</f>
        <v>46660</v>
      </c>
      <c r="I323" s="10" t="s">
        <v>4843</v>
      </c>
      <c r="J323" s="10" t="s">
        <v>988</v>
      </c>
      <c r="K323" t="s">
        <v>3351</v>
      </c>
      <c r="P323" s="29">
        <f t="shared" si="5"/>
        <v>46630</v>
      </c>
      <c r="Q323" s="30"/>
      <c r="R323" s="30"/>
      <c r="S323" s="30"/>
    </row>
    <row r="324" spans="1:19" x14ac:dyDescent="0.25">
      <c r="A324" t="s">
        <v>6238</v>
      </c>
      <c r="B324" t="s">
        <v>6252</v>
      </c>
      <c r="C324" t="s">
        <v>237</v>
      </c>
      <c r="D324" t="str">
        <f>VLOOKUP(C324,'Programas-Mestrado'!$C:$D,2,0)</f>
        <v>PPGE</v>
      </c>
      <c r="E324" t="s">
        <v>517</v>
      </c>
      <c r="F324" s="10">
        <v>45078</v>
      </c>
      <c r="G324" s="10">
        <v>46538</v>
      </c>
      <c r="H324" s="10">
        <f>EDATE(G324,1)</f>
        <v>46568</v>
      </c>
      <c r="I324" s="10" t="s">
        <v>987</v>
      </c>
      <c r="J324" s="10" t="s">
        <v>988</v>
      </c>
      <c r="K324" t="s">
        <v>3352</v>
      </c>
      <c r="P324" s="29">
        <f t="shared" si="5"/>
        <v>46538</v>
      </c>
      <c r="Q324" s="30"/>
      <c r="R324" s="30"/>
      <c r="S324" s="30"/>
    </row>
    <row r="325" spans="1:19" x14ac:dyDescent="0.25">
      <c r="A325" t="s">
        <v>1129</v>
      </c>
      <c r="B325" t="s">
        <v>5244</v>
      </c>
      <c r="C325" t="s">
        <v>237</v>
      </c>
      <c r="D325" t="str">
        <f>VLOOKUP(C325,'Programas-Mestrado'!$C:$D,2,0)</f>
        <v>PPGE</v>
      </c>
      <c r="E325" t="s">
        <v>517</v>
      </c>
      <c r="F325" s="10">
        <v>44986</v>
      </c>
      <c r="G325" s="10">
        <v>46418</v>
      </c>
      <c r="H325" s="10">
        <f>EDATE(G325,1)</f>
        <v>46446</v>
      </c>
      <c r="I325" s="10" t="s">
        <v>987</v>
      </c>
      <c r="J325" s="10" t="s">
        <v>988</v>
      </c>
      <c r="K325" t="s">
        <v>3352</v>
      </c>
      <c r="P325" s="29">
        <f t="shared" si="5"/>
        <v>46418</v>
      </c>
      <c r="Q325" s="30"/>
      <c r="R325" s="30"/>
      <c r="S325" s="30"/>
    </row>
    <row r="326" spans="1:19" x14ac:dyDescent="0.25">
      <c r="A326" t="s">
        <v>6478</v>
      </c>
      <c r="B326" t="s">
        <v>6496</v>
      </c>
      <c r="C326" t="s">
        <v>237</v>
      </c>
      <c r="D326" t="str">
        <f>VLOOKUP(C326,'Programas-Mestrado'!$C:$D,2,0)</f>
        <v>PPGE</v>
      </c>
      <c r="E326" t="s">
        <v>517</v>
      </c>
      <c r="F326" s="10">
        <v>45200</v>
      </c>
      <c r="G326" s="10">
        <v>46446</v>
      </c>
      <c r="H326" s="10">
        <f>EDATE(G326,1)</f>
        <v>46474</v>
      </c>
      <c r="I326" s="10" t="s">
        <v>987</v>
      </c>
      <c r="J326" s="10" t="s">
        <v>988</v>
      </c>
      <c r="K326" t="s">
        <v>3352</v>
      </c>
      <c r="P326" s="29">
        <f t="shared" si="5"/>
        <v>46446</v>
      </c>
      <c r="Q326" s="30"/>
      <c r="R326" s="30"/>
      <c r="S326" s="30"/>
    </row>
    <row r="327" spans="1:19" x14ac:dyDescent="0.25">
      <c r="A327" t="s">
        <v>934</v>
      </c>
      <c r="B327" t="s">
        <v>5246</v>
      </c>
      <c r="C327" t="s">
        <v>237</v>
      </c>
      <c r="D327" t="str">
        <f>VLOOKUP(C327,'Programas-Mestrado'!$C:$D,2,0)</f>
        <v>PPGE</v>
      </c>
      <c r="E327" t="s">
        <v>517</v>
      </c>
      <c r="F327" s="10">
        <v>44986</v>
      </c>
      <c r="G327" s="10">
        <v>46173</v>
      </c>
      <c r="H327" s="10">
        <f>EDATE(G327,1)</f>
        <v>46203</v>
      </c>
      <c r="I327" s="10" t="s">
        <v>987</v>
      </c>
      <c r="J327" s="10" t="s">
        <v>988</v>
      </c>
      <c r="K327" t="s">
        <v>3352</v>
      </c>
      <c r="P327" s="29">
        <f t="shared" si="5"/>
        <v>46173</v>
      </c>
      <c r="Q327" s="30"/>
      <c r="R327" s="30"/>
      <c r="S327" s="30"/>
    </row>
    <row r="328" spans="1:19" x14ac:dyDescent="0.25">
      <c r="A328" t="s">
        <v>5550</v>
      </c>
      <c r="B328" t="s">
        <v>5554</v>
      </c>
      <c r="C328" t="s">
        <v>237</v>
      </c>
      <c r="D328" t="str">
        <f>VLOOKUP(C328,'Programas-Mestrado'!$C:$D,2,0)</f>
        <v>PPGE</v>
      </c>
      <c r="E328" t="s">
        <v>517</v>
      </c>
      <c r="F328" s="10">
        <v>44986</v>
      </c>
      <c r="G328" s="10">
        <v>46446</v>
      </c>
      <c r="H328" s="10">
        <f>EDATE(G328,1)</f>
        <v>46474</v>
      </c>
      <c r="I328" s="10" t="s">
        <v>987</v>
      </c>
      <c r="J328" s="10" t="s">
        <v>988</v>
      </c>
      <c r="K328" t="s">
        <v>3352</v>
      </c>
      <c r="P328" s="29">
        <f t="shared" si="5"/>
        <v>46446</v>
      </c>
      <c r="Q328" s="30"/>
      <c r="R328" s="30"/>
      <c r="S328" s="30"/>
    </row>
    <row r="329" spans="1:19" x14ac:dyDescent="0.25">
      <c r="A329" t="s">
        <v>4211</v>
      </c>
      <c r="B329" t="s">
        <v>5247</v>
      </c>
      <c r="C329" t="s">
        <v>237</v>
      </c>
      <c r="D329" t="str">
        <f>VLOOKUP(C329,'Programas-Mestrado'!$C:$D,2,0)</f>
        <v>PPGE</v>
      </c>
      <c r="E329" t="s">
        <v>517</v>
      </c>
      <c r="F329" s="10">
        <v>44986</v>
      </c>
      <c r="G329" s="10">
        <v>45961</v>
      </c>
      <c r="H329" s="10">
        <f>EDATE(G329,1)</f>
        <v>45991</v>
      </c>
      <c r="I329" s="10" t="s">
        <v>987</v>
      </c>
      <c r="J329" s="10" t="s">
        <v>988</v>
      </c>
      <c r="K329" t="s">
        <v>3352</v>
      </c>
      <c r="P329" s="29">
        <f t="shared" si="5"/>
        <v>45961</v>
      </c>
      <c r="Q329" s="30"/>
      <c r="R329" s="30"/>
      <c r="S329" s="30"/>
    </row>
    <row r="330" spans="1:19" x14ac:dyDescent="0.25">
      <c r="A330" t="s">
        <v>1131</v>
      </c>
      <c r="B330" t="s">
        <v>6447</v>
      </c>
      <c r="C330" t="s">
        <v>237</v>
      </c>
      <c r="D330" t="str">
        <f>VLOOKUP(C330,'Programas-Mestrado'!$C:$D,2,0)</f>
        <v>PPGE</v>
      </c>
      <c r="E330" t="s">
        <v>517</v>
      </c>
      <c r="F330" s="10">
        <v>45170</v>
      </c>
      <c r="G330" s="10">
        <v>46446</v>
      </c>
      <c r="H330" s="10">
        <f>EDATE(G330,1)</f>
        <v>46474</v>
      </c>
      <c r="I330" s="10" t="s">
        <v>987</v>
      </c>
      <c r="J330" s="10" t="s">
        <v>988</v>
      </c>
      <c r="K330" t="s">
        <v>3352</v>
      </c>
      <c r="P330" s="29">
        <f t="shared" si="5"/>
        <v>46446</v>
      </c>
      <c r="Q330" s="30"/>
      <c r="R330" s="30"/>
      <c r="S330" s="30"/>
    </row>
    <row r="331" spans="1:19" x14ac:dyDescent="0.25">
      <c r="A331" t="s">
        <v>5076</v>
      </c>
      <c r="B331" t="s">
        <v>5248</v>
      </c>
      <c r="C331" t="s">
        <v>237</v>
      </c>
      <c r="D331" t="str">
        <f>VLOOKUP(C331,'Programas-Mestrado'!$C:$D,2,0)</f>
        <v>PPGE</v>
      </c>
      <c r="E331" t="s">
        <v>517</v>
      </c>
      <c r="F331" s="10">
        <v>44986</v>
      </c>
      <c r="G331" s="10">
        <v>46295</v>
      </c>
      <c r="H331" s="10">
        <f>EDATE(G331,1)</f>
        <v>46325</v>
      </c>
      <c r="I331" s="10" t="s">
        <v>987</v>
      </c>
      <c r="J331" s="10" t="s">
        <v>988</v>
      </c>
      <c r="K331" t="s">
        <v>3352</v>
      </c>
      <c r="P331" s="29">
        <f t="shared" si="5"/>
        <v>46295</v>
      </c>
      <c r="Q331" s="30"/>
      <c r="R331" s="30"/>
      <c r="S331" s="30"/>
    </row>
    <row r="332" spans="1:19" x14ac:dyDescent="0.25">
      <c r="A332" t="s">
        <v>1127</v>
      </c>
      <c r="B332" t="s">
        <v>5249</v>
      </c>
      <c r="C332" t="s">
        <v>237</v>
      </c>
      <c r="D332" t="str">
        <f>VLOOKUP(C332,'Programas-Mestrado'!$C:$D,2,0)</f>
        <v>PPGE</v>
      </c>
      <c r="E332" t="s">
        <v>517</v>
      </c>
      <c r="F332" s="10">
        <v>44986</v>
      </c>
      <c r="G332" s="10">
        <v>45535</v>
      </c>
      <c r="H332" s="10">
        <f>EDATE(G332,1)</f>
        <v>45565</v>
      </c>
      <c r="I332" s="10" t="s">
        <v>987</v>
      </c>
      <c r="J332" s="10" t="s">
        <v>988</v>
      </c>
      <c r="K332" t="s">
        <v>3352</v>
      </c>
      <c r="P332" s="29">
        <f t="shared" si="5"/>
        <v>45535</v>
      </c>
      <c r="Q332" s="30"/>
      <c r="R332" s="30"/>
      <c r="S332" s="30"/>
    </row>
    <row r="333" spans="1:19" x14ac:dyDescent="0.25">
      <c r="A333" t="s">
        <v>887</v>
      </c>
      <c r="B333" t="s">
        <v>5250</v>
      </c>
      <c r="C333" t="s">
        <v>237</v>
      </c>
      <c r="D333" t="str">
        <f>VLOOKUP(C333,'Programas-Mestrado'!$C:$D,2,0)</f>
        <v>PPGE</v>
      </c>
      <c r="E333" t="s">
        <v>517</v>
      </c>
      <c r="F333" s="10">
        <v>44986</v>
      </c>
      <c r="G333" s="10">
        <v>46142</v>
      </c>
      <c r="H333" s="10">
        <f>EDATE(G333,1)</f>
        <v>46172</v>
      </c>
      <c r="I333" t="s">
        <v>987</v>
      </c>
      <c r="J333" s="10" t="s">
        <v>988</v>
      </c>
      <c r="K333" t="s">
        <v>3352</v>
      </c>
      <c r="P333" s="29">
        <f t="shared" si="5"/>
        <v>46142</v>
      </c>
      <c r="Q333" s="30"/>
      <c r="R333" s="30"/>
      <c r="S333" s="30"/>
    </row>
    <row r="334" spans="1:19" x14ac:dyDescent="0.25">
      <c r="A334" t="s">
        <v>6479</v>
      </c>
      <c r="B334" t="s">
        <v>6497</v>
      </c>
      <c r="C334" t="s">
        <v>237</v>
      </c>
      <c r="D334" t="str">
        <f>VLOOKUP(C334,'Programas-Mestrado'!$C:$D,2,0)</f>
        <v>PPGE</v>
      </c>
      <c r="E334" t="s">
        <v>517</v>
      </c>
      <c r="F334" s="10">
        <v>45200</v>
      </c>
      <c r="G334" s="10">
        <v>46234</v>
      </c>
      <c r="H334" s="10">
        <f>EDATE(G334,1)</f>
        <v>46265</v>
      </c>
      <c r="I334" s="10" t="s">
        <v>987</v>
      </c>
      <c r="J334" s="10" t="s">
        <v>988</v>
      </c>
      <c r="K334" t="s">
        <v>3352</v>
      </c>
      <c r="P334" s="29">
        <f t="shared" si="5"/>
        <v>46234</v>
      </c>
      <c r="Q334" s="30"/>
      <c r="R334" s="30"/>
      <c r="S334" s="30"/>
    </row>
    <row r="335" spans="1:19" x14ac:dyDescent="0.25">
      <c r="A335" t="s">
        <v>138</v>
      </c>
      <c r="B335" t="s">
        <v>5997</v>
      </c>
      <c r="C335" t="s">
        <v>237</v>
      </c>
      <c r="D335" t="str">
        <f>VLOOKUP(C335,'Programas-Mestrado'!$C:$D,2,0)</f>
        <v>PPGE</v>
      </c>
      <c r="E335" t="s">
        <v>517</v>
      </c>
      <c r="F335" s="10">
        <v>44986</v>
      </c>
      <c r="G335" s="10">
        <v>46446</v>
      </c>
      <c r="H335" s="10">
        <f>EDATE(G335,1)</f>
        <v>46474</v>
      </c>
      <c r="I335" s="10" t="s">
        <v>987</v>
      </c>
      <c r="J335" s="10" t="s">
        <v>988</v>
      </c>
      <c r="K335" t="s">
        <v>3352</v>
      </c>
      <c r="P335" s="29">
        <f t="shared" si="5"/>
        <v>46446</v>
      </c>
      <c r="Q335" s="30"/>
      <c r="R335" s="30"/>
      <c r="S335" s="30"/>
    </row>
    <row r="336" spans="1:19" x14ac:dyDescent="0.25">
      <c r="A336" t="s">
        <v>1128</v>
      </c>
      <c r="B336" t="s">
        <v>5254</v>
      </c>
      <c r="C336" t="s">
        <v>237</v>
      </c>
      <c r="D336" t="str">
        <f>VLOOKUP(C336,'Programas-Mestrado'!$C:$D,2,0)</f>
        <v>PPGE</v>
      </c>
      <c r="E336" t="s">
        <v>517</v>
      </c>
      <c r="F336" s="10">
        <v>44986</v>
      </c>
      <c r="G336" s="10">
        <v>45535</v>
      </c>
      <c r="H336" s="10">
        <f>EDATE(G336,1)</f>
        <v>45565</v>
      </c>
      <c r="I336" s="10" t="s">
        <v>987</v>
      </c>
      <c r="J336" s="10" t="s">
        <v>988</v>
      </c>
      <c r="K336" t="s">
        <v>3352</v>
      </c>
      <c r="P336" s="29">
        <f t="shared" si="5"/>
        <v>45535</v>
      </c>
      <c r="Q336" s="30"/>
      <c r="R336" s="30"/>
      <c r="S336" s="30"/>
    </row>
    <row r="337" spans="1:19" x14ac:dyDescent="0.25">
      <c r="A337" t="s">
        <v>7270</v>
      </c>
      <c r="B337" t="s">
        <v>7280</v>
      </c>
      <c r="C337" t="s">
        <v>237</v>
      </c>
      <c r="D337" t="str">
        <f>VLOOKUP(C337,'Programas-Mestrado'!$C:$D,2,0)</f>
        <v>PPGE</v>
      </c>
      <c r="E337" t="s">
        <v>517</v>
      </c>
      <c r="F337" s="10">
        <v>45444</v>
      </c>
      <c r="G337" s="10">
        <v>46812</v>
      </c>
      <c r="H337" s="10">
        <f>EDATE(G337,1)</f>
        <v>46841</v>
      </c>
      <c r="I337" s="10" t="s">
        <v>987</v>
      </c>
      <c r="J337" s="10" t="s">
        <v>988</v>
      </c>
      <c r="K337" t="s">
        <v>3352</v>
      </c>
      <c r="P337" s="29">
        <f t="shared" si="5"/>
        <v>46812</v>
      </c>
      <c r="Q337" s="30"/>
      <c r="R337" s="30"/>
      <c r="S337" s="30"/>
    </row>
    <row r="338" spans="1:19" x14ac:dyDescent="0.25">
      <c r="A338" t="s">
        <v>5551</v>
      </c>
      <c r="B338" t="s">
        <v>5555</v>
      </c>
      <c r="C338" t="s">
        <v>237</v>
      </c>
      <c r="D338" t="str">
        <f>VLOOKUP(C338,'Programas-Mestrado'!$C:$D,2,0)</f>
        <v>PPGE</v>
      </c>
      <c r="E338" t="s">
        <v>517</v>
      </c>
      <c r="F338" s="10">
        <v>44986</v>
      </c>
      <c r="G338" s="10">
        <v>46446</v>
      </c>
      <c r="H338" s="10">
        <f>EDATE(G338,1)</f>
        <v>46474</v>
      </c>
      <c r="I338" t="s">
        <v>987</v>
      </c>
      <c r="J338" s="10" t="s">
        <v>988</v>
      </c>
      <c r="K338" t="s">
        <v>3352</v>
      </c>
      <c r="P338" s="29">
        <f t="shared" si="5"/>
        <v>46446</v>
      </c>
      <c r="Q338" s="30"/>
      <c r="R338" s="30"/>
      <c r="S338" s="30"/>
    </row>
    <row r="339" spans="1:19" x14ac:dyDescent="0.25">
      <c r="A339" t="s">
        <v>892</v>
      </c>
      <c r="B339" t="s">
        <v>5255</v>
      </c>
      <c r="C339" t="s">
        <v>237</v>
      </c>
      <c r="D339" t="str">
        <f>VLOOKUP(C339,'Programas-Mestrado'!$C:$D,2,0)</f>
        <v>PPGE</v>
      </c>
      <c r="E339" t="s">
        <v>517</v>
      </c>
      <c r="F339" s="10">
        <v>44986</v>
      </c>
      <c r="G339" s="10">
        <v>46081</v>
      </c>
      <c r="H339" s="10">
        <f>EDATE(G339,1)</f>
        <v>46109</v>
      </c>
      <c r="I339" s="10" t="s">
        <v>987</v>
      </c>
      <c r="J339" s="10" t="s">
        <v>988</v>
      </c>
      <c r="K339" t="s">
        <v>3352</v>
      </c>
      <c r="P339" s="29">
        <f t="shared" si="5"/>
        <v>46081</v>
      </c>
      <c r="Q339" s="30"/>
      <c r="R339" s="30"/>
      <c r="S339" s="30"/>
    </row>
    <row r="340" spans="1:19" x14ac:dyDescent="0.25">
      <c r="A340" t="s">
        <v>1284</v>
      </c>
      <c r="B340" t="s">
        <v>6448</v>
      </c>
      <c r="C340" t="s">
        <v>237</v>
      </c>
      <c r="D340" t="str">
        <f>VLOOKUP(C340,'Programas-Mestrado'!$C:$D,2,0)</f>
        <v>PPGE</v>
      </c>
      <c r="E340" t="s">
        <v>517</v>
      </c>
      <c r="F340" s="10">
        <v>45170</v>
      </c>
      <c r="G340" s="10">
        <v>46446</v>
      </c>
      <c r="H340" s="10">
        <f>EDATE(G340,1)</f>
        <v>46474</v>
      </c>
      <c r="I340" t="s">
        <v>987</v>
      </c>
      <c r="J340" s="10" t="s">
        <v>988</v>
      </c>
      <c r="K340" t="s">
        <v>3352</v>
      </c>
      <c r="P340" s="29">
        <f t="shared" si="5"/>
        <v>46446</v>
      </c>
      <c r="Q340" s="30"/>
      <c r="R340" s="30"/>
      <c r="S340" s="30"/>
    </row>
    <row r="341" spans="1:19" x14ac:dyDescent="0.25">
      <c r="A341" t="s">
        <v>93</v>
      </c>
      <c r="B341" t="s">
        <v>5256</v>
      </c>
      <c r="C341" t="s">
        <v>237</v>
      </c>
      <c r="D341" t="str">
        <f>VLOOKUP(C341,'Programas-Mestrado'!$C:$D,2,0)</f>
        <v>PPGE</v>
      </c>
      <c r="E341" t="s">
        <v>517</v>
      </c>
      <c r="F341" s="10">
        <v>44986</v>
      </c>
      <c r="G341" s="10">
        <v>45626</v>
      </c>
      <c r="H341" s="10">
        <f>EDATE(G341,1)</f>
        <v>45656</v>
      </c>
      <c r="I341" s="10" t="s">
        <v>987</v>
      </c>
      <c r="J341" s="10" t="s">
        <v>988</v>
      </c>
      <c r="K341" t="s">
        <v>3352</v>
      </c>
      <c r="P341" s="29">
        <f t="shared" si="5"/>
        <v>45626</v>
      </c>
      <c r="Q341" s="30"/>
      <c r="R341" s="30"/>
      <c r="S341" s="30"/>
    </row>
    <row r="342" spans="1:19" x14ac:dyDescent="0.25">
      <c r="A342" t="s">
        <v>4293</v>
      </c>
      <c r="B342" t="s">
        <v>5257</v>
      </c>
      <c r="C342" t="s">
        <v>237</v>
      </c>
      <c r="D342" t="str">
        <f>VLOOKUP(C342,'Programas-Mestrado'!$C:$D,2,0)</f>
        <v>PPGE</v>
      </c>
      <c r="E342" t="s">
        <v>517</v>
      </c>
      <c r="F342" s="10">
        <v>44986</v>
      </c>
      <c r="G342" s="10">
        <v>46081</v>
      </c>
      <c r="H342" s="10">
        <f>EDATE(G342,1)</f>
        <v>46109</v>
      </c>
      <c r="I342" s="10" t="s">
        <v>987</v>
      </c>
      <c r="J342" s="10" t="s">
        <v>988</v>
      </c>
      <c r="K342" t="s">
        <v>3352</v>
      </c>
      <c r="P342" s="29">
        <f t="shared" si="5"/>
        <v>46081</v>
      </c>
      <c r="Q342" s="30"/>
      <c r="R342" s="30"/>
      <c r="S342" s="30"/>
    </row>
    <row r="343" spans="1:19" x14ac:dyDescent="0.25">
      <c r="A343" t="s">
        <v>5220</v>
      </c>
      <c r="B343" t="s">
        <v>5258</v>
      </c>
      <c r="C343" t="s">
        <v>237</v>
      </c>
      <c r="D343" t="str">
        <f>VLOOKUP(C343,'Programas-Mestrado'!$C:$D,2,0)</f>
        <v>PPGE</v>
      </c>
      <c r="E343" t="s">
        <v>517</v>
      </c>
      <c r="F343" s="10">
        <v>44986</v>
      </c>
      <c r="G343" s="10">
        <v>46418</v>
      </c>
      <c r="H343" s="10">
        <f>EDATE(G343,1)</f>
        <v>46446</v>
      </c>
      <c r="I343" s="10" t="s">
        <v>987</v>
      </c>
      <c r="J343" s="10" t="s">
        <v>988</v>
      </c>
      <c r="K343" t="s">
        <v>3352</v>
      </c>
      <c r="P343" s="29">
        <f t="shared" si="5"/>
        <v>46418</v>
      </c>
      <c r="Q343" s="30"/>
      <c r="R343" s="30"/>
      <c r="S343" s="30"/>
    </row>
    <row r="344" spans="1:19" x14ac:dyDescent="0.25">
      <c r="A344" t="s">
        <v>95</v>
      </c>
      <c r="B344" t="s">
        <v>5259</v>
      </c>
      <c r="C344" t="s">
        <v>237</v>
      </c>
      <c r="D344" t="str">
        <f>VLOOKUP(C344,'Programas-Mestrado'!$C:$D,2,0)</f>
        <v>PPGE</v>
      </c>
      <c r="E344" t="s">
        <v>517</v>
      </c>
      <c r="F344" s="10">
        <v>44986</v>
      </c>
      <c r="G344" s="10">
        <v>46203</v>
      </c>
      <c r="H344" s="10">
        <f>EDATE(G344,1)</f>
        <v>46233</v>
      </c>
      <c r="I344" s="10" t="s">
        <v>987</v>
      </c>
      <c r="J344" s="10" t="s">
        <v>988</v>
      </c>
      <c r="K344" t="s">
        <v>3352</v>
      </c>
      <c r="P344" s="29">
        <f t="shared" si="5"/>
        <v>46203</v>
      </c>
      <c r="Q344" s="30"/>
      <c r="R344" s="30"/>
      <c r="S344" s="30"/>
    </row>
    <row r="345" spans="1:19" x14ac:dyDescent="0.25">
      <c r="A345" t="s">
        <v>5948</v>
      </c>
      <c r="B345" t="s">
        <v>5998</v>
      </c>
      <c r="C345" t="s">
        <v>237</v>
      </c>
      <c r="D345" t="str">
        <f>VLOOKUP(C345,'Programas-Mestrado'!$C:$D,2,0)</f>
        <v>PPGE</v>
      </c>
      <c r="E345" t="s">
        <v>517</v>
      </c>
      <c r="F345" s="10">
        <v>44986</v>
      </c>
      <c r="G345" s="10">
        <v>46446</v>
      </c>
      <c r="H345" s="10">
        <f>EDATE(G345,1)</f>
        <v>46474</v>
      </c>
      <c r="I345" s="10" t="s">
        <v>987</v>
      </c>
      <c r="J345" s="10" t="s">
        <v>988</v>
      </c>
      <c r="K345" t="s">
        <v>3352</v>
      </c>
      <c r="P345" s="29">
        <f t="shared" si="5"/>
        <v>46446</v>
      </c>
      <c r="Q345" s="30"/>
      <c r="R345" s="30"/>
      <c r="S345" s="30"/>
    </row>
    <row r="346" spans="1:19" x14ac:dyDescent="0.25">
      <c r="A346" t="s">
        <v>1285</v>
      </c>
      <c r="B346" t="s">
        <v>5532</v>
      </c>
      <c r="C346" t="s">
        <v>237</v>
      </c>
      <c r="D346" t="str">
        <f>VLOOKUP(C346,'Programas-Mestrado'!$C:$D,2,0)</f>
        <v>PPGE</v>
      </c>
      <c r="E346" t="s">
        <v>517</v>
      </c>
      <c r="F346" s="10">
        <v>44986</v>
      </c>
      <c r="G346" s="10">
        <v>46446</v>
      </c>
      <c r="H346" s="10">
        <f>EDATE(G346,1)</f>
        <v>46474</v>
      </c>
      <c r="I346" s="10" t="s">
        <v>987</v>
      </c>
      <c r="J346" s="10" t="s">
        <v>988</v>
      </c>
      <c r="K346" t="s">
        <v>3352</v>
      </c>
      <c r="P346" s="29">
        <f t="shared" si="5"/>
        <v>46446</v>
      </c>
      <c r="Q346" s="30"/>
      <c r="R346" s="30"/>
      <c r="S346" s="30"/>
    </row>
    <row r="347" spans="1:19" x14ac:dyDescent="0.25">
      <c r="A347" t="s">
        <v>1286</v>
      </c>
      <c r="B347" t="s">
        <v>5999</v>
      </c>
      <c r="C347" t="s">
        <v>237</v>
      </c>
      <c r="D347" t="str">
        <f>VLOOKUP(C347,'Programas-Mestrado'!$C:$D,2,0)</f>
        <v>PPGE</v>
      </c>
      <c r="E347" t="s">
        <v>517</v>
      </c>
      <c r="F347" s="10">
        <v>44986</v>
      </c>
      <c r="G347" s="10">
        <v>46446</v>
      </c>
      <c r="H347" s="10">
        <f>EDATE(G347,1)</f>
        <v>46474</v>
      </c>
      <c r="I347" s="10" t="s">
        <v>987</v>
      </c>
      <c r="J347" s="10" t="s">
        <v>988</v>
      </c>
      <c r="K347" t="s">
        <v>3352</v>
      </c>
      <c r="P347" s="29">
        <f t="shared" si="5"/>
        <v>46446</v>
      </c>
      <c r="Q347" s="30"/>
      <c r="R347" s="30"/>
      <c r="S347" s="30"/>
    </row>
    <row r="348" spans="1:19" x14ac:dyDescent="0.25">
      <c r="A348" t="s">
        <v>5949</v>
      </c>
      <c r="B348" t="s">
        <v>6000</v>
      </c>
      <c r="C348" t="s">
        <v>237</v>
      </c>
      <c r="D348" t="str">
        <f>VLOOKUP(C348,'Programas-Mestrado'!$C:$D,2,0)</f>
        <v>PPGE</v>
      </c>
      <c r="E348" t="s">
        <v>517</v>
      </c>
      <c r="F348" s="10">
        <v>44986</v>
      </c>
      <c r="G348" s="10">
        <v>46446</v>
      </c>
      <c r="H348" s="10">
        <f>EDATE(G348,1)</f>
        <v>46474</v>
      </c>
      <c r="I348" s="10" t="s">
        <v>987</v>
      </c>
      <c r="J348" s="10" t="s">
        <v>988</v>
      </c>
      <c r="K348" t="s">
        <v>3352</v>
      </c>
      <c r="P348" s="29">
        <f t="shared" si="5"/>
        <v>46446</v>
      </c>
      <c r="Q348" s="30"/>
      <c r="R348" s="30"/>
      <c r="S348" s="30"/>
    </row>
    <row r="349" spans="1:19" x14ac:dyDescent="0.25">
      <c r="A349" t="s">
        <v>3788</v>
      </c>
      <c r="B349" t="s">
        <v>5261</v>
      </c>
      <c r="C349" t="s">
        <v>237</v>
      </c>
      <c r="D349" t="str">
        <f>VLOOKUP(C349,'Programas-Mestrado'!$C:$D,2,0)</f>
        <v>PPGE</v>
      </c>
      <c r="E349" t="s">
        <v>517</v>
      </c>
      <c r="F349" s="10">
        <v>44986</v>
      </c>
      <c r="G349" s="10">
        <v>45747</v>
      </c>
      <c r="H349" s="10">
        <f>EDATE(G349,1)</f>
        <v>45777</v>
      </c>
      <c r="I349" t="s">
        <v>987</v>
      </c>
      <c r="J349" s="10" t="s">
        <v>988</v>
      </c>
      <c r="K349" t="s">
        <v>3352</v>
      </c>
      <c r="P349" s="29">
        <f t="shared" si="5"/>
        <v>45747</v>
      </c>
      <c r="Q349" s="30"/>
      <c r="R349" s="30"/>
      <c r="S349" s="30"/>
    </row>
    <row r="350" spans="1:19" x14ac:dyDescent="0.25">
      <c r="A350" t="s">
        <v>7216</v>
      </c>
      <c r="B350" t="s">
        <v>7230</v>
      </c>
      <c r="C350" t="s">
        <v>237</v>
      </c>
      <c r="D350" t="str">
        <f>VLOOKUP(C350,'Programas-Mestrado'!$C:$D,2,0)</f>
        <v>PPGE</v>
      </c>
      <c r="E350" t="s">
        <v>517</v>
      </c>
      <c r="F350" s="10">
        <v>45413</v>
      </c>
      <c r="G350" s="10">
        <v>45869</v>
      </c>
      <c r="H350" s="10">
        <f>EDATE(G350,1)</f>
        <v>45900</v>
      </c>
      <c r="I350" t="s">
        <v>987</v>
      </c>
      <c r="J350" s="10" t="s">
        <v>988</v>
      </c>
      <c r="K350" t="s">
        <v>3352</v>
      </c>
      <c r="P350" s="29">
        <f t="shared" si="5"/>
        <v>45869</v>
      </c>
      <c r="Q350" s="30"/>
      <c r="R350" s="30"/>
      <c r="S350" s="30"/>
    </row>
    <row r="351" spans="1:19" x14ac:dyDescent="0.25">
      <c r="A351" t="s">
        <v>6480</v>
      </c>
      <c r="B351" t="s">
        <v>6498</v>
      </c>
      <c r="C351" t="s">
        <v>237</v>
      </c>
      <c r="D351" t="str">
        <f>VLOOKUP(C351,'Programas-Mestrado'!$C:$D,2,0)</f>
        <v>PPGE</v>
      </c>
      <c r="E351" t="s">
        <v>517</v>
      </c>
      <c r="F351" s="10">
        <v>45200</v>
      </c>
      <c r="G351" s="10">
        <v>46446</v>
      </c>
      <c r="H351" s="10">
        <f>EDATE(G351,1)</f>
        <v>46474</v>
      </c>
      <c r="I351" s="10" t="s">
        <v>987</v>
      </c>
      <c r="J351" s="10" t="s">
        <v>988</v>
      </c>
      <c r="K351" t="s">
        <v>3352</v>
      </c>
      <c r="P351" s="29">
        <f t="shared" si="5"/>
        <v>46446</v>
      </c>
      <c r="Q351" s="30"/>
      <c r="R351" s="30"/>
      <c r="S351" s="30"/>
    </row>
    <row r="352" spans="1:19" x14ac:dyDescent="0.25">
      <c r="A352" t="s">
        <v>87</v>
      </c>
      <c r="B352" t="s">
        <v>5996</v>
      </c>
      <c r="C352" t="s">
        <v>237</v>
      </c>
      <c r="D352" t="str">
        <f>VLOOKUP(C352,'Programas-Mestrado'!$C:$D,2,0)</f>
        <v>PPGE</v>
      </c>
      <c r="E352" t="s">
        <v>517</v>
      </c>
      <c r="F352" s="10">
        <v>44986</v>
      </c>
      <c r="G352" s="10">
        <v>46446</v>
      </c>
      <c r="H352" s="10">
        <f>EDATE(G352,1)</f>
        <v>46474</v>
      </c>
      <c r="I352" s="10" t="s">
        <v>987</v>
      </c>
      <c r="J352" s="10" t="s">
        <v>3556</v>
      </c>
      <c r="K352" t="s">
        <v>3352</v>
      </c>
      <c r="P352" s="29">
        <f t="shared" si="5"/>
        <v>46446</v>
      </c>
      <c r="Q352" s="30"/>
      <c r="R352" s="30"/>
      <c r="S352" s="30"/>
    </row>
    <row r="353" spans="1:19" x14ac:dyDescent="0.25">
      <c r="A353" t="s">
        <v>7151</v>
      </c>
      <c r="B353" t="s">
        <v>7180</v>
      </c>
      <c r="C353" t="s">
        <v>3562</v>
      </c>
      <c r="D353" t="str">
        <f>VLOOKUP(C353,'Programas-Mestrado'!$C:$D,2,0)</f>
        <v>PPGECH-So</v>
      </c>
      <c r="E353" t="s">
        <v>258</v>
      </c>
      <c r="F353" s="10">
        <v>45413</v>
      </c>
      <c r="G353" s="10">
        <v>45716</v>
      </c>
      <c r="H353" s="10">
        <f>EDATE(G353,1)</f>
        <v>45744</v>
      </c>
      <c r="I353" s="10" t="s">
        <v>4843</v>
      </c>
      <c r="J353" s="10" t="s">
        <v>988</v>
      </c>
      <c r="K353" t="s">
        <v>3351</v>
      </c>
      <c r="P353" s="29">
        <f t="shared" si="5"/>
        <v>45716</v>
      </c>
      <c r="Q353" s="30"/>
      <c r="R353" s="30"/>
      <c r="S353" s="30"/>
    </row>
    <row r="354" spans="1:19" x14ac:dyDescent="0.25">
      <c r="A354" t="s">
        <v>6735</v>
      </c>
      <c r="B354" t="s">
        <v>6877</v>
      </c>
      <c r="C354" t="s">
        <v>3562</v>
      </c>
      <c r="D354" t="str">
        <f>VLOOKUP(C354,'Programas-Mestrado'!$C:$D,2,0)</f>
        <v>PPGECH-So</v>
      </c>
      <c r="E354" t="s">
        <v>258</v>
      </c>
      <c r="F354" s="10">
        <v>45352</v>
      </c>
      <c r="G354" s="10">
        <v>45716</v>
      </c>
      <c r="H354" s="10">
        <f>EDATE(G354,1)</f>
        <v>45744</v>
      </c>
      <c r="I354" t="s">
        <v>987</v>
      </c>
      <c r="J354" s="10" t="s">
        <v>988</v>
      </c>
      <c r="K354" t="s">
        <v>3351</v>
      </c>
      <c r="P354" s="29">
        <f t="shared" si="5"/>
        <v>45716</v>
      </c>
      <c r="Q354" s="30"/>
      <c r="R354" s="30"/>
      <c r="S354" s="30"/>
    </row>
    <row r="355" spans="1:19" x14ac:dyDescent="0.25">
      <c r="A355" t="s">
        <v>6736</v>
      </c>
      <c r="B355" t="s">
        <v>6878</v>
      </c>
      <c r="C355" t="s">
        <v>3562</v>
      </c>
      <c r="D355" t="str">
        <f>VLOOKUP(C355,'Programas-Mestrado'!$C:$D,2,0)</f>
        <v>PPGECH-So</v>
      </c>
      <c r="E355" t="s">
        <v>258</v>
      </c>
      <c r="F355" s="10">
        <v>45352</v>
      </c>
      <c r="G355" s="10">
        <v>45716</v>
      </c>
      <c r="H355" s="10">
        <f>EDATE(G355,1)</f>
        <v>45744</v>
      </c>
      <c r="I355" t="s">
        <v>987</v>
      </c>
      <c r="J355" s="10" t="s">
        <v>988</v>
      </c>
      <c r="K355" t="s">
        <v>3351</v>
      </c>
      <c r="P355" s="29">
        <f t="shared" si="5"/>
        <v>45716</v>
      </c>
      <c r="Q355" s="30"/>
      <c r="R355" s="30"/>
      <c r="S355" s="30"/>
    </row>
    <row r="356" spans="1:19" x14ac:dyDescent="0.25">
      <c r="A356" t="s">
        <v>6272</v>
      </c>
      <c r="B356" t="s">
        <v>6275</v>
      </c>
      <c r="C356" t="s">
        <v>3562</v>
      </c>
      <c r="D356" t="str">
        <f>VLOOKUP(C356,'Programas-Mestrado'!$C:$D,2,0)</f>
        <v>PPGECH-So</v>
      </c>
      <c r="E356" t="s">
        <v>258</v>
      </c>
      <c r="F356" s="10">
        <v>45108</v>
      </c>
      <c r="G356" s="10">
        <v>45716</v>
      </c>
      <c r="H356" s="10">
        <f>EDATE(G356,1)</f>
        <v>45744</v>
      </c>
      <c r="I356" s="10" t="s">
        <v>987</v>
      </c>
      <c r="J356" s="10" t="s">
        <v>988</v>
      </c>
      <c r="K356" t="s">
        <v>3351</v>
      </c>
      <c r="P356" s="29">
        <f t="shared" si="5"/>
        <v>45716</v>
      </c>
      <c r="Q356" s="30"/>
      <c r="R356" s="30"/>
      <c r="S356" s="30"/>
    </row>
    <row r="357" spans="1:19" x14ac:dyDescent="0.25">
      <c r="A357" t="s">
        <v>5340</v>
      </c>
      <c r="B357" t="s">
        <v>5487</v>
      </c>
      <c r="C357" t="s">
        <v>3562</v>
      </c>
      <c r="D357" t="str">
        <f>VLOOKUP(C357,'Programas-Mestrado'!$C:$D,2,0)</f>
        <v>PPGECH-So</v>
      </c>
      <c r="E357" t="s">
        <v>258</v>
      </c>
      <c r="F357" s="10">
        <v>44986</v>
      </c>
      <c r="G357" s="10">
        <v>45716</v>
      </c>
      <c r="H357" s="10">
        <f>EDATE(G357,1)</f>
        <v>45744</v>
      </c>
      <c r="I357" t="s">
        <v>987</v>
      </c>
      <c r="J357" s="10" t="s">
        <v>988</v>
      </c>
      <c r="K357" t="s">
        <v>3351</v>
      </c>
      <c r="P357" s="29">
        <f t="shared" si="5"/>
        <v>45716</v>
      </c>
      <c r="Q357" s="30"/>
      <c r="R357" s="30"/>
      <c r="S357" s="30"/>
    </row>
    <row r="358" spans="1:19" x14ac:dyDescent="0.25">
      <c r="A358" t="s">
        <v>5341</v>
      </c>
      <c r="B358" t="s">
        <v>5488</v>
      </c>
      <c r="C358" t="s">
        <v>3562</v>
      </c>
      <c r="D358" t="str">
        <f>VLOOKUP(C358,'Programas-Mestrado'!$C:$D,2,0)</f>
        <v>PPGECH-So</v>
      </c>
      <c r="E358" t="s">
        <v>258</v>
      </c>
      <c r="F358" s="10">
        <v>44986</v>
      </c>
      <c r="G358" s="10">
        <v>45716</v>
      </c>
      <c r="H358" s="10">
        <f>EDATE(G358,1)</f>
        <v>45744</v>
      </c>
      <c r="I358" t="s">
        <v>987</v>
      </c>
      <c r="J358" s="10" t="s">
        <v>988</v>
      </c>
      <c r="K358" t="s">
        <v>3351</v>
      </c>
      <c r="P358" s="29">
        <f t="shared" si="5"/>
        <v>45716</v>
      </c>
      <c r="Q358" s="30"/>
      <c r="R358" s="30"/>
      <c r="S358" s="30"/>
    </row>
    <row r="359" spans="1:19" x14ac:dyDescent="0.25">
      <c r="A359" t="s">
        <v>6378</v>
      </c>
      <c r="B359" t="s">
        <v>6403</v>
      </c>
      <c r="C359" t="s">
        <v>245</v>
      </c>
      <c r="D359" t="str">
        <f>VLOOKUP(C359,'Programas-Mestrado'!$C:$D,2,0)</f>
        <v>PPGECiv</v>
      </c>
      <c r="E359" t="s">
        <v>258</v>
      </c>
      <c r="F359" s="10">
        <v>45170</v>
      </c>
      <c r="G359" s="10">
        <v>45900</v>
      </c>
      <c r="H359" s="10">
        <f>EDATE(G359,1)</f>
        <v>45930</v>
      </c>
      <c r="I359" t="s">
        <v>987</v>
      </c>
      <c r="J359" s="10" t="s">
        <v>988</v>
      </c>
      <c r="K359" t="s">
        <v>3351</v>
      </c>
      <c r="P359" s="29">
        <f t="shared" si="5"/>
        <v>45900</v>
      </c>
      <c r="Q359" s="30"/>
      <c r="R359" s="30"/>
      <c r="S359" s="30"/>
    </row>
    <row r="360" spans="1:19" x14ac:dyDescent="0.25">
      <c r="A360" t="s">
        <v>6022</v>
      </c>
      <c r="B360" t="s">
        <v>6075</v>
      </c>
      <c r="C360" t="s">
        <v>245</v>
      </c>
      <c r="D360" t="str">
        <f>VLOOKUP(C360,'Programas-Mestrado'!$C:$D,2,0)</f>
        <v>PPGECiv</v>
      </c>
      <c r="E360" t="s">
        <v>258</v>
      </c>
      <c r="F360" s="10">
        <v>45017</v>
      </c>
      <c r="G360" s="10">
        <v>45747</v>
      </c>
      <c r="H360" s="10">
        <f>EDATE(G360,1)</f>
        <v>45777</v>
      </c>
      <c r="I360" s="10" t="s">
        <v>987</v>
      </c>
      <c r="J360" s="10" t="s">
        <v>988</v>
      </c>
      <c r="K360" t="s">
        <v>3351</v>
      </c>
      <c r="P360" s="29">
        <f t="shared" si="5"/>
        <v>45747</v>
      </c>
      <c r="Q360" s="30"/>
      <c r="R360" s="30"/>
      <c r="S360" s="30"/>
    </row>
    <row r="361" spans="1:19" x14ac:dyDescent="0.25">
      <c r="A361" t="s">
        <v>6958</v>
      </c>
      <c r="B361" t="s">
        <v>6991</v>
      </c>
      <c r="C361" t="s">
        <v>245</v>
      </c>
      <c r="D361" t="str">
        <f>VLOOKUP(C361,'Programas-Mestrado'!$C:$D,2,0)</f>
        <v>PPGECiv</v>
      </c>
      <c r="E361" t="s">
        <v>258</v>
      </c>
      <c r="F361" s="10">
        <v>45352</v>
      </c>
      <c r="G361" s="10">
        <v>45535</v>
      </c>
      <c r="H361" s="10">
        <f>EDATE(G361,1)</f>
        <v>45565</v>
      </c>
      <c r="I361" s="10" t="s">
        <v>987</v>
      </c>
      <c r="J361" s="10" t="s">
        <v>988</v>
      </c>
      <c r="K361" t="s">
        <v>3351</v>
      </c>
      <c r="P361" s="29">
        <f t="shared" si="5"/>
        <v>45535</v>
      </c>
      <c r="Q361" s="30"/>
      <c r="R361" s="30"/>
      <c r="S361" s="30"/>
    </row>
    <row r="362" spans="1:19" x14ac:dyDescent="0.25">
      <c r="A362" t="s">
        <v>5921</v>
      </c>
      <c r="B362" t="s">
        <v>5960</v>
      </c>
      <c r="C362" t="s">
        <v>245</v>
      </c>
      <c r="D362" t="str">
        <f>VLOOKUP(C362,'Programas-Mestrado'!$C:$D,2,0)</f>
        <v>PPGECiv</v>
      </c>
      <c r="E362" t="s">
        <v>258</v>
      </c>
      <c r="F362" s="10">
        <v>44986</v>
      </c>
      <c r="G362" s="10">
        <v>45716</v>
      </c>
      <c r="H362" s="10">
        <f>EDATE(G362,1)</f>
        <v>45744</v>
      </c>
      <c r="I362" s="10" t="s">
        <v>987</v>
      </c>
      <c r="J362" s="10" t="s">
        <v>988</v>
      </c>
      <c r="K362" t="s">
        <v>3351</v>
      </c>
      <c r="P362" s="29">
        <f t="shared" si="5"/>
        <v>45716</v>
      </c>
      <c r="Q362" s="30"/>
      <c r="R362" s="30"/>
      <c r="S362" s="30"/>
    </row>
    <row r="363" spans="1:19" x14ac:dyDescent="0.25">
      <c r="A363" t="s">
        <v>5293</v>
      </c>
      <c r="B363" t="s">
        <v>5408</v>
      </c>
      <c r="C363" t="s">
        <v>245</v>
      </c>
      <c r="D363" t="str">
        <f>VLOOKUP(C363,'Programas-Mestrado'!$C:$D,2,0)</f>
        <v>PPGECiv</v>
      </c>
      <c r="E363" t="s">
        <v>258</v>
      </c>
      <c r="F363" s="10">
        <v>44986</v>
      </c>
      <c r="G363" s="10">
        <v>45716</v>
      </c>
      <c r="H363" s="10">
        <f>EDATE(G363,1)</f>
        <v>45744</v>
      </c>
      <c r="I363" s="10" t="s">
        <v>987</v>
      </c>
      <c r="J363" s="10" t="s">
        <v>988</v>
      </c>
      <c r="K363" t="s">
        <v>3351</v>
      </c>
      <c r="P363" s="29">
        <f t="shared" si="5"/>
        <v>45716</v>
      </c>
      <c r="Q363" s="30"/>
      <c r="R363" s="30"/>
      <c r="S363" s="30"/>
    </row>
    <row r="364" spans="1:19" x14ac:dyDescent="0.25">
      <c r="A364" t="s">
        <v>5294</v>
      </c>
      <c r="B364" t="s">
        <v>5409</v>
      </c>
      <c r="C364" t="s">
        <v>245</v>
      </c>
      <c r="D364" t="str">
        <f>VLOOKUP(C364,'Programas-Mestrado'!$C:$D,2,0)</f>
        <v>PPGECiv</v>
      </c>
      <c r="E364" t="s">
        <v>258</v>
      </c>
      <c r="F364" s="10">
        <v>44986</v>
      </c>
      <c r="G364" s="10">
        <v>45716</v>
      </c>
      <c r="H364" s="10">
        <f>EDATE(G364,1)</f>
        <v>45744</v>
      </c>
      <c r="I364" s="10" t="s">
        <v>987</v>
      </c>
      <c r="J364" s="10" t="s">
        <v>988</v>
      </c>
      <c r="K364" t="s">
        <v>3351</v>
      </c>
      <c r="P364" s="29">
        <f t="shared" si="5"/>
        <v>45716</v>
      </c>
      <c r="Q364" s="30"/>
      <c r="R364" s="30"/>
      <c r="S364" s="30"/>
    </row>
    <row r="365" spans="1:19" x14ac:dyDescent="0.25">
      <c r="A365" t="s">
        <v>6959</v>
      </c>
      <c r="B365" t="s">
        <v>6992</v>
      </c>
      <c r="C365" t="s">
        <v>245</v>
      </c>
      <c r="D365" t="str">
        <f>VLOOKUP(C365,'Programas-Mestrado'!$C:$D,2,0)</f>
        <v>PPGECiv</v>
      </c>
      <c r="E365" t="s">
        <v>258</v>
      </c>
      <c r="F365" s="10">
        <v>45352</v>
      </c>
      <c r="G365" s="10">
        <v>45535</v>
      </c>
      <c r="H365" s="10">
        <f>EDATE(G365,1)</f>
        <v>45565</v>
      </c>
      <c r="I365" s="10" t="s">
        <v>987</v>
      </c>
      <c r="J365" s="10" t="s">
        <v>988</v>
      </c>
      <c r="K365" t="s">
        <v>3351</v>
      </c>
      <c r="P365" s="29">
        <f t="shared" si="5"/>
        <v>45535</v>
      </c>
      <c r="Q365" s="30"/>
      <c r="R365" s="30"/>
      <c r="S365" s="30"/>
    </row>
    <row r="366" spans="1:19" x14ac:dyDescent="0.25">
      <c r="A366" t="s">
        <v>7129</v>
      </c>
      <c r="B366" t="s">
        <v>7142</v>
      </c>
      <c r="C366" t="s">
        <v>245</v>
      </c>
      <c r="D366" t="str">
        <f>VLOOKUP(C366,'Programas-Mestrado'!$C:$D,2,0)</f>
        <v>PPGECiv</v>
      </c>
      <c r="E366" t="s">
        <v>258</v>
      </c>
      <c r="F366" s="10">
        <v>45383</v>
      </c>
      <c r="G366" s="10">
        <v>45565</v>
      </c>
      <c r="H366" s="10">
        <f>EDATE(G366,1)</f>
        <v>45595</v>
      </c>
      <c r="I366" s="10" t="s">
        <v>987</v>
      </c>
      <c r="J366" s="10" t="s">
        <v>988</v>
      </c>
      <c r="K366" t="s">
        <v>3351</v>
      </c>
      <c r="P366" s="29">
        <f t="shared" si="5"/>
        <v>45565</v>
      </c>
      <c r="Q366" s="30"/>
      <c r="R366" s="30"/>
      <c r="S366" s="30"/>
    </row>
    <row r="367" spans="1:19" x14ac:dyDescent="0.25">
      <c r="A367" t="s">
        <v>7165</v>
      </c>
      <c r="B367" t="s">
        <v>7194</v>
      </c>
      <c r="C367" t="s">
        <v>245</v>
      </c>
      <c r="D367" t="str">
        <f>VLOOKUP(C367,'Programas-Mestrado'!$C:$D,2,0)</f>
        <v>PPGECiv</v>
      </c>
      <c r="E367" t="s">
        <v>258</v>
      </c>
      <c r="F367" s="10">
        <v>45413</v>
      </c>
      <c r="G367" s="10">
        <v>45596</v>
      </c>
      <c r="H367" s="10">
        <f>EDATE(G367,1)</f>
        <v>45626</v>
      </c>
      <c r="I367" t="s">
        <v>987</v>
      </c>
      <c r="J367" s="10" t="s">
        <v>988</v>
      </c>
      <c r="K367" t="s">
        <v>3351</v>
      </c>
      <c r="P367" s="29">
        <f t="shared" si="5"/>
        <v>45596</v>
      </c>
      <c r="Q367" s="30"/>
      <c r="R367" s="30"/>
      <c r="S367" s="30"/>
    </row>
    <row r="368" spans="1:19" x14ac:dyDescent="0.25">
      <c r="A368" t="s">
        <v>5922</v>
      </c>
      <c r="B368" t="s">
        <v>5961</v>
      </c>
      <c r="C368" t="s">
        <v>245</v>
      </c>
      <c r="D368" t="str">
        <f>VLOOKUP(C368,'Programas-Mestrado'!$C:$D,2,0)</f>
        <v>PPGECiv</v>
      </c>
      <c r="E368" t="s">
        <v>258</v>
      </c>
      <c r="F368" s="10">
        <v>44986</v>
      </c>
      <c r="G368" s="10">
        <v>45716</v>
      </c>
      <c r="H368" s="10">
        <f>EDATE(G368,1)</f>
        <v>45744</v>
      </c>
      <c r="I368" s="10" t="s">
        <v>987</v>
      </c>
      <c r="J368" s="10" t="s">
        <v>988</v>
      </c>
      <c r="K368" t="s">
        <v>3351</v>
      </c>
      <c r="P368" s="29">
        <f t="shared" si="5"/>
        <v>45716</v>
      </c>
      <c r="Q368" s="30"/>
      <c r="R368" s="30"/>
      <c r="S368" s="30"/>
    </row>
    <row r="369" spans="1:19" x14ac:dyDescent="0.25">
      <c r="A369" t="s">
        <v>6691</v>
      </c>
      <c r="B369" t="s">
        <v>6818</v>
      </c>
      <c r="C369" t="s">
        <v>245</v>
      </c>
      <c r="D369" t="str">
        <f>VLOOKUP(C369,'Programas-Mestrado'!$C:$D,2,0)</f>
        <v>PPGECiv</v>
      </c>
      <c r="E369" t="s">
        <v>258</v>
      </c>
      <c r="F369" s="10">
        <v>45352</v>
      </c>
      <c r="G369" s="10">
        <v>45535</v>
      </c>
      <c r="H369" s="10">
        <f>EDATE(G369,1)</f>
        <v>45565</v>
      </c>
      <c r="I369" s="10" t="s">
        <v>987</v>
      </c>
      <c r="J369" s="10" t="s">
        <v>988</v>
      </c>
      <c r="K369" t="s">
        <v>3351</v>
      </c>
      <c r="P369" s="29">
        <f t="shared" si="5"/>
        <v>45535</v>
      </c>
      <c r="Q369" s="30"/>
      <c r="R369" s="30"/>
      <c r="S369" s="30"/>
    </row>
    <row r="370" spans="1:19" x14ac:dyDescent="0.25">
      <c r="A370" t="s">
        <v>4305</v>
      </c>
      <c r="B370" t="s">
        <v>7253</v>
      </c>
      <c r="C370" t="s">
        <v>245</v>
      </c>
      <c r="D370" t="str">
        <f>VLOOKUP(C370,'Programas-Mestrado'!$C:$D,2,0)</f>
        <v>PPGECiv</v>
      </c>
      <c r="E370" t="s">
        <v>517</v>
      </c>
      <c r="F370" s="10">
        <v>45444</v>
      </c>
      <c r="G370" s="10">
        <v>45626</v>
      </c>
      <c r="H370" s="10">
        <f>EDATE(G370,1)</f>
        <v>45656</v>
      </c>
      <c r="I370" s="10" t="s">
        <v>987</v>
      </c>
      <c r="J370" s="10" t="s">
        <v>988</v>
      </c>
      <c r="K370" t="s">
        <v>3351</v>
      </c>
      <c r="P370" s="29">
        <f t="shared" si="5"/>
        <v>45626</v>
      </c>
      <c r="Q370" s="30"/>
      <c r="R370" s="30"/>
      <c r="S370" s="30"/>
    </row>
    <row r="371" spans="1:19" x14ac:dyDescent="0.25">
      <c r="A371" t="s">
        <v>7239</v>
      </c>
      <c r="B371" t="s">
        <v>7254</v>
      </c>
      <c r="C371" t="s">
        <v>245</v>
      </c>
      <c r="D371" t="str">
        <f>VLOOKUP(C371,'Programas-Mestrado'!$C:$D,2,0)</f>
        <v>PPGECiv</v>
      </c>
      <c r="E371" t="s">
        <v>517</v>
      </c>
      <c r="F371" s="10">
        <v>45444</v>
      </c>
      <c r="G371" s="10">
        <v>45626</v>
      </c>
      <c r="H371" s="10">
        <f>EDATE(G371,1)</f>
        <v>45656</v>
      </c>
      <c r="I371" s="10" t="s">
        <v>987</v>
      </c>
      <c r="J371" s="10" t="s">
        <v>988</v>
      </c>
      <c r="K371" t="s">
        <v>3351</v>
      </c>
      <c r="P371" s="29">
        <f t="shared" si="5"/>
        <v>45626</v>
      </c>
      <c r="Q371" s="30"/>
      <c r="R371" s="30"/>
      <c r="S371" s="30"/>
    </row>
    <row r="372" spans="1:19" x14ac:dyDescent="0.25">
      <c r="A372" t="s">
        <v>1074</v>
      </c>
      <c r="B372" t="s">
        <v>4395</v>
      </c>
      <c r="C372" t="s">
        <v>245</v>
      </c>
      <c r="D372" t="str">
        <f>VLOOKUP(C372,'Programas-Mestrado'!$C:$D,2,0)</f>
        <v>PPGECiv</v>
      </c>
      <c r="E372" t="s">
        <v>517</v>
      </c>
      <c r="F372" s="10">
        <v>44621</v>
      </c>
      <c r="G372" s="10">
        <v>45716</v>
      </c>
      <c r="H372" s="10">
        <f>EDATE(G372,1)</f>
        <v>45744</v>
      </c>
      <c r="I372" s="10" t="s">
        <v>987</v>
      </c>
      <c r="J372" s="10" t="s">
        <v>988</v>
      </c>
      <c r="K372" t="s">
        <v>3351</v>
      </c>
      <c r="P372" s="29">
        <f t="shared" si="5"/>
        <v>45716</v>
      </c>
      <c r="Q372" s="30"/>
      <c r="R372" s="30"/>
      <c r="S372" s="30"/>
    </row>
    <row r="373" spans="1:19" x14ac:dyDescent="0.25">
      <c r="A373" t="s">
        <v>4880</v>
      </c>
      <c r="B373" t="s">
        <v>7138</v>
      </c>
      <c r="C373" t="s">
        <v>245</v>
      </c>
      <c r="D373" t="str">
        <f>VLOOKUP(C373,'Programas-Mestrado'!$C:$D,2,0)</f>
        <v>PPGECiv</v>
      </c>
      <c r="E373" t="s">
        <v>517</v>
      </c>
      <c r="F373" s="10">
        <v>45383</v>
      </c>
      <c r="G373" s="10">
        <v>45565</v>
      </c>
      <c r="H373" s="10">
        <f>EDATE(G373,1)</f>
        <v>45595</v>
      </c>
      <c r="I373" s="10" t="s">
        <v>987</v>
      </c>
      <c r="J373" s="10" t="s">
        <v>988</v>
      </c>
      <c r="K373" t="s">
        <v>3351</v>
      </c>
      <c r="P373" s="29">
        <f t="shared" si="5"/>
        <v>45565</v>
      </c>
      <c r="Q373" s="30"/>
      <c r="R373" s="30"/>
      <c r="S373" s="30"/>
    </row>
    <row r="374" spans="1:19" x14ac:dyDescent="0.25">
      <c r="A374" t="s">
        <v>134</v>
      </c>
      <c r="B374" t="s">
        <v>4115</v>
      </c>
      <c r="C374" t="s">
        <v>245</v>
      </c>
      <c r="D374" t="str">
        <f>VLOOKUP(C374,'Programas-Mestrado'!$C:$D,2,0)</f>
        <v>PPGECiv</v>
      </c>
      <c r="E374" t="s">
        <v>517</v>
      </c>
      <c r="F374" s="10">
        <v>44440</v>
      </c>
      <c r="G374" s="10">
        <v>45535</v>
      </c>
      <c r="H374" s="10">
        <f>EDATE(G374,1)</f>
        <v>45565</v>
      </c>
      <c r="I374" s="10" t="s">
        <v>987</v>
      </c>
      <c r="J374" s="10" t="s">
        <v>988</v>
      </c>
      <c r="K374" t="s">
        <v>3351</v>
      </c>
      <c r="P374" s="29">
        <f t="shared" si="5"/>
        <v>45535</v>
      </c>
      <c r="Q374" s="30"/>
      <c r="R374" s="30"/>
      <c r="S374" s="30"/>
    </row>
    <row r="375" spans="1:19" x14ac:dyDescent="0.25">
      <c r="A375" t="s">
        <v>4723</v>
      </c>
      <c r="B375" t="s">
        <v>4747</v>
      </c>
      <c r="C375" t="s">
        <v>245</v>
      </c>
      <c r="D375" t="str">
        <f>VLOOKUP(C375,'Programas-Mestrado'!$C:$D,2,0)</f>
        <v>PPGECiv</v>
      </c>
      <c r="E375" t="s">
        <v>517</v>
      </c>
      <c r="F375" s="10">
        <v>44713</v>
      </c>
      <c r="G375" s="10">
        <v>45808</v>
      </c>
      <c r="H375" s="10">
        <f>EDATE(G375,1)</f>
        <v>45838</v>
      </c>
      <c r="I375" s="10" t="s">
        <v>987</v>
      </c>
      <c r="J375" s="10" t="s">
        <v>988</v>
      </c>
      <c r="K375" t="s">
        <v>3351</v>
      </c>
      <c r="P375" s="29">
        <f t="shared" si="5"/>
        <v>45808</v>
      </c>
      <c r="Q375" s="30"/>
      <c r="R375" s="30"/>
      <c r="S375" s="30"/>
    </row>
    <row r="376" spans="1:19" x14ac:dyDescent="0.25">
      <c r="A376" t="s">
        <v>7127</v>
      </c>
      <c r="B376" t="s">
        <v>7139</v>
      </c>
      <c r="C376" t="s">
        <v>245</v>
      </c>
      <c r="D376" t="str">
        <f>VLOOKUP(C376,'Programas-Mestrado'!$C:$D,2,0)</f>
        <v>PPGECiv</v>
      </c>
      <c r="E376" t="s">
        <v>517</v>
      </c>
      <c r="F376" s="10">
        <v>45383</v>
      </c>
      <c r="G376" s="10">
        <v>45565</v>
      </c>
      <c r="H376" s="10">
        <f>EDATE(G376,1)</f>
        <v>45595</v>
      </c>
      <c r="I376" t="s">
        <v>987</v>
      </c>
      <c r="J376" s="10" t="s">
        <v>988</v>
      </c>
      <c r="K376" t="s">
        <v>3351</v>
      </c>
      <c r="P376" s="29">
        <f t="shared" si="5"/>
        <v>45565</v>
      </c>
      <c r="Q376" s="30"/>
      <c r="R376" s="30"/>
      <c r="S376" s="30"/>
    </row>
    <row r="377" spans="1:19" x14ac:dyDescent="0.25">
      <c r="A377" t="s">
        <v>4724</v>
      </c>
      <c r="B377" t="s">
        <v>4748</v>
      </c>
      <c r="C377" t="s">
        <v>245</v>
      </c>
      <c r="D377" t="str">
        <f>VLOOKUP(C377,'Programas-Mestrado'!$C:$D,2,0)</f>
        <v>PPGECiv</v>
      </c>
      <c r="E377" t="s">
        <v>517</v>
      </c>
      <c r="F377" s="10">
        <v>44713</v>
      </c>
      <c r="G377" s="10">
        <v>45808</v>
      </c>
      <c r="H377" s="10">
        <f>EDATE(G377,1)</f>
        <v>45838</v>
      </c>
      <c r="I377" s="10" t="s">
        <v>987</v>
      </c>
      <c r="J377" s="10" t="s">
        <v>988</v>
      </c>
      <c r="K377" t="s">
        <v>3351</v>
      </c>
      <c r="P377" s="29">
        <f t="shared" si="5"/>
        <v>45808</v>
      </c>
      <c r="Q377" s="30"/>
      <c r="R377" s="30"/>
      <c r="S377" s="30"/>
    </row>
    <row r="378" spans="1:19" x14ac:dyDescent="0.25">
      <c r="A378" t="s">
        <v>4223</v>
      </c>
      <c r="B378" t="s">
        <v>4234</v>
      </c>
      <c r="C378" t="s">
        <v>245</v>
      </c>
      <c r="D378" t="str">
        <f>VLOOKUP(C378,'Programas-Mestrado'!$C:$D,2,0)</f>
        <v>PPGECiv</v>
      </c>
      <c r="E378" t="s">
        <v>517</v>
      </c>
      <c r="F378" s="10">
        <v>44531</v>
      </c>
      <c r="G378" s="10">
        <v>45626</v>
      </c>
      <c r="H378" s="10">
        <f>EDATE(G378,1)</f>
        <v>45656</v>
      </c>
      <c r="I378" s="10" t="s">
        <v>987</v>
      </c>
      <c r="J378" s="10" t="s">
        <v>988</v>
      </c>
      <c r="K378" t="s">
        <v>3351</v>
      </c>
      <c r="P378" s="29">
        <f t="shared" si="5"/>
        <v>45626</v>
      </c>
      <c r="Q378" s="30"/>
      <c r="R378" s="30"/>
      <c r="S378" s="30"/>
    </row>
    <row r="379" spans="1:19" x14ac:dyDescent="0.25">
      <c r="A379" t="s">
        <v>4308</v>
      </c>
      <c r="B379" t="s">
        <v>7140</v>
      </c>
      <c r="C379" t="s">
        <v>245</v>
      </c>
      <c r="D379" t="str">
        <f>VLOOKUP(C379,'Programas-Mestrado'!$C:$D,2,0)</f>
        <v>PPGECiv</v>
      </c>
      <c r="E379" t="s">
        <v>517</v>
      </c>
      <c r="F379" s="10">
        <v>45383</v>
      </c>
      <c r="G379" s="10">
        <v>45565</v>
      </c>
      <c r="H379" s="10">
        <f>EDATE(G379,1)</f>
        <v>45595</v>
      </c>
      <c r="I379" s="10" t="s">
        <v>987</v>
      </c>
      <c r="J379" s="10" t="s">
        <v>988</v>
      </c>
      <c r="K379" t="s">
        <v>3351</v>
      </c>
      <c r="P379" s="29">
        <f t="shared" si="5"/>
        <v>45565</v>
      </c>
      <c r="Q379" s="30"/>
      <c r="R379" s="30"/>
      <c r="S379" s="30"/>
    </row>
    <row r="380" spans="1:19" x14ac:dyDescent="0.25">
      <c r="A380" t="s">
        <v>7240</v>
      </c>
      <c r="B380" t="s">
        <v>7255</v>
      </c>
      <c r="C380" t="s">
        <v>245</v>
      </c>
      <c r="D380" t="str">
        <f>VLOOKUP(C380,'Programas-Mestrado'!$C:$D,2,0)</f>
        <v>PPGECiv</v>
      </c>
      <c r="E380" t="s">
        <v>517</v>
      </c>
      <c r="F380" s="10">
        <v>45444</v>
      </c>
      <c r="G380" s="10">
        <v>45626</v>
      </c>
      <c r="H380" s="10">
        <f>EDATE(G380,1)</f>
        <v>45656</v>
      </c>
      <c r="I380" s="10" t="s">
        <v>987</v>
      </c>
      <c r="J380" s="10" t="s">
        <v>988</v>
      </c>
      <c r="K380" t="s">
        <v>3351</v>
      </c>
      <c r="P380" s="29">
        <f t="shared" si="5"/>
        <v>45626</v>
      </c>
      <c r="Q380" s="30"/>
      <c r="R380" s="30"/>
      <c r="S380" s="30"/>
    </row>
    <row r="381" spans="1:19" x14ac:dyDescent="0.25">
      <c r="A381" t="s">
        <v>7340</v>
      </c>
      <c r="B381" t="s">
        <v>7351</v>
      </c>
      <c r="C381" t="s">
        <v>245</v>
      </c>
      <c r="D381" t="str">
        <f>VLOOKUP(C381,'Programas-Mestrado'!$C:$D,2,0)</f>
        <v>PPGECiv</v>
      </c>
      <c r="E381" t="s">
        <v>517</v>
      </c>
      <c r="F381" s="10">
        <v>45474</v>
      </c>
      <c r="G381" s="10">
        <v>45657</v>
      </c>
      <c r="H381" s="10">
        <f>EDATE(G381,1)</f>
        <v>45688</v>
      </c>
      <c r="I381" s="10" t="s">
        <v>987</v>
      </c>
      <c r="J381" s="10" t="s">
        <v>988</v>
      </c>
      <c r="K381" t="s">
        <v>3351</v>
      </c>
      <c r="P381" s="29">
        <f t="shared" si="5"/>
        <v>45657</v>
      </c>
      <c r="Q381" s="30"/>
      <c r="R381" s="30"/>
      <c r="S381" s="30"/>
    </row>
    <row r="382" spans="1:19" x14ac:dyDescent="0.25">
      <c r="A382" t="s">
        <v>7128</v>
      </c>
      <c r="B382" t="s">
        <v>7141</v>
      </c>
      <c r="C382" t="s">
        <v>245</v>
      </c>
      <c r="D382" t="str">
        <f>VLOOKUP(C382,'Programas-Mestrado'!$C:$D,2,0)</f>
        <v>PPGECiv</v>
      </c>
      <c r="E382" t="s">
        <v>517</v>
      </c>
      <c r="F382" s="10">
        <v>45383</v>
      </c>
      <c r="G382" s="10">
        <v>45565</v>
      </c>
      <c r="H382" s="10">
        <f>EDATE(G382,1)</f>
        <v>45595</v>
      </c>
      <c r="I382" s="10" t="s">
        <v>987</v>
      </c>
      <c r="J382" s="10" t="s">
        <v>988</v>
      </c>
      <c r="K382" t="s">
        <v>3351</v>
      </c>
      <c r="P382" s="29">
        <f t="shared" si="5"/>
        <v>45565</v>
      </c>
      <c r="Q382" s="30"/>
      <c r="R382" s="30"/>
      <c r="S382" s="30"/>
    </row>
    <row r="383" spans="1:19" x14ac:dyDescent="0.25">
      <c r="A383" t="s">
        <v>6021</v>
      </c>
      <c r="B383" t="s">
        <v>6074</v>
      </c>
      <c r="C383" t="s">
        <v>245</v>
      </c>
      <c r="D383" t="str">
        <f>VLOOKUP(C383,'Programas-Mestrado'!$C:$D,2,0)</f>
        <v>PPGECiv</v>
      </c>
      <c r="E383" t="s">
        <v>517</v>
      </c>
      <c r="F383" s="10">
        <v>45017</v>
      </c>
      <c r="G383" s="10">
        <v>46112</v>
      </c>
      <c r="H383" s="10">
        <f>EDATE(G383,1)</f>
        <v>46142</v>
      </c>
      <c r="I383" s="10" t="s">
        <v>987</v>
      </c>
      <c r="J383" s="10" t="s">
        <v>988</v>
      </c>
      <c r="K383" t="s">
        <v>3351</v>
      </c>
      <c r="P383" s="29">
        <f t="shared" si="5"/>
        <v>46112</v>
      </c>
      <c r="Q383" s="30"/>
      <c r="R383" s="30"/>
      <c r="S383" s="30"/>
    </row>
    <row r="384" spans="1:19" x14ac:dyDescent="0.25">
      <c r="A384" t="s">
        <v>5228</v>
      </c>
      <c r="B384" t="s">
        <v>5235</v>
      </c>
      <c r="C384" t="s">
        <v>236</v>
      </c>
      <c r="D384" t="str">
        <f>VLOOKUP(C384,'Programas-Mestrado'!$C:$D,2,0)</f>
        <v>PPGEc-So</v>
      </c>
      <c r="E384" t="s">
        <v>258</v>
      </c>
      <c r="F384" s="10">
        <v>44958</v>
      </c>
      <c r="G384" s="10">
        <v>45688</v>
      </c>
      <c r="H384" s="10">
        <f>EDATE(G384,1)</f>
        <v>45716</v>
      </c>
      <c r="I384" t="s">
        <v>987</v>
      </c>
      <c r="J384" s="10" t="s">
        <v>988</v>
      </c>
      <c r="K384" t="s">
        <v>3351</v>
      </c>
      <c r="P384" s="29">
        <f t="shared" si="5"/>
        <v>45688</v>
      </c>
      <c r="Q384" s="30"/>
      <c r="R384" s="30"/>
      <c r="S384" s="30"/>
    </row>
    <row r="385" spans="1:19" x14ac:dyDescent="0.25">
      <c r="A385" t="s">
        <v>5229</v>
      </c>
      <c r="B385" t="s">
        <v>5236</v>
      </c>
      <c r="C385" t="s">
        <v>236</v>
      </c>
      <c r="D385" t="str">
        <f>VLOOKUP(C385,'Programas-Mestrado'!$C:$D,2,0)</f>
        <v>PPGEc-So</v>
      </c>
      <c r="E385" t="s">
        <v>258</v>
      </c>
      <c r="F385" s="10">
        <v>44958</v>
      </c>
      <c r="G385" s="10">
        <v>45688</v>
      </c>
      <c r="H385" s="10">
        <f>EDATE(G385,1)</f>
        <v>45716</v>
      </c>
      <c r="I385" s="10" t="s">
        <v>987</v>
      </c>
      <c r="J385" s="10" t="s">
        <v>988</v>
      </c>
      <c r="K385" t="s">
        <v>3351</v>
      </c>
      <c r="P385" s="29">
        <f t="shared" si="5"/>
        <v>45688</v>
      </c>
      <c r="Q385" s="30"/>
      <c r="R385" s="30"/>
      <c r="S385" s="30"/>
    </row>
    <row r="386" spans="1:19" x14ac:dyDescent="0.25">
      <c r="A386" t="s">
        <v>6287</v>
      </c>
      <c r="B386" t="s">
        <v>6313</v>
      </c>
      <c r="C386" t="s">
        <v>236</v>
      </c>
      <c r="D386" t="str">
        <f>VLOOKUP(C386,'Programas-Mestrado'!$C:$D,2,0)</f>
        <v>PPGEc-So</v>
      </c>
      <c r="E386" t="s">
        <v>258</v>
      </c>
      <c r="F386" s="10">
        <v>45139</v>
      </c>
      <c r="G386" s="10">
        <v>45869</v>
      </c>
      <c r="H386" s="10">
        <f>EDATE(G386,1)</f>
        <v>45900</v>
      </c>
      <c r="I386" s="10" t="s">
        <v>987</v>
      </c>
      <c r="J386" s="10" t="s">
        <v>988</v>
      </c>
      <c r="K386" t="s">
        <v>3351</v>
      </c>
      <c r="P386" s="29">
        <f t="shared" ref="P386:P449" si="6">EDATE(G386,0)</f>
        <v>45869</v>
      </c>
      <c r="Q386" s="30"/>
      <c r="R386" s="30"/>
      <c r="S386" s="30"/>
    </row>
    <row r="387" spans="1:19" x14ac:dyDescent="0.25">
      <c r="A387" t="s">
        <v>6288</v>
      </c>
      <c r="B387" t="s">
        <v>6314</v>
      </c>
      <c r="C387" t="s">
        <v>236</v>
      </c>
      <c r="D387" t="str">
        <f>VLOOKUP(C387,'Programas-Mestrado'!$C:$D,2,0)</f>
        <v>PPGEc-So</v>
      </c>
      <c r="E387" t="s">
        <v>258</v>
      </c>
      <c r="F387" s="10">
        <v>45139</v>
      </c>
      <c r="G387" s="10">
        <v>45869</v>
      </c>
      <c r="H387" s="10">
        <f>EDATE(G387,1)</f>
        <v>45900</v>
      </c>
      <c r="I387" t="s">
        <v>987</v>
      </c>
      <c r="J387" s="10" t="s">
        <v>988</v>
      </c>
      <c r="K387" t="s">
        <v>3351</v>
      </c>
      <c r="P387" s="29">
        <f t="shared" si="6"/>
        <v>45869</v>
      </c>
      <c r="Q387" s="30"/>
      <c r="R387" s="30"/>
      <c r="S387" s="30"/>
    </row>
    <row r="388" spans="1:19" x14ac:dyDescent="0.25">
      <c r="A388" t="s">
        <v>6621</v>
      </c>
      <c r="B388" t="s">
        <v>6632</v>
      </c>
      <c r="C388" t="s">
        <v>236</v>
      </c>
      <c r="D388" t="str">
        <f>VLOOKUP(C388,'Programas-Mestrado'!$C:$D,2,0)</f>
        <v>PPGEc-So</v>
      </c>
      <c r="E388" t="s">
        <v>258</v>
      </c>
      <c r="F388" s="10">
        <v>45323</v>
      </c>
      <c r="G388" s="10">
        <v>45688</v>
      </c>
      <c r="H388" s="10">
        <f>EDATE(G388,1)</f>
        <v>45716</v>
      </c>
      <c r="I388" s="10" t="s">
        <v>987</v>
      </c>
      <c r="J388" s="10" t="s">
        <v>988</v>
      </c>
      <c r="K388" t="s">
        <v>3351</v>
      </c>
      <c r="P388" s="29">
        <f t="shared" si="6"/>
        <v>45688</v>
      </c>
      <c r="Q388" s="30"/>
      <c r="R388" s="30"/>
      <c r="S388" s="30"/>
    </row>
    <row r="389" spans="1:19" x14ac:dyDescent="0.25">
      <c r="A389" t="s">
        <v>6622</v>
      </c>
      <c r="B389" t="s">
        <v>6633</v>
      </c>
      <c r="C389" t="s">
        <v>236</v>
      </c>
      <c r="D389" t="str">
        <f>VLOOKUP(C389,'Programas-Mestrado'!$C:$D,2,0)</f>
        <v>PPGEc-So</v>
      </c>
      <c r="E389" t="s">
        <v>258</v>
      </c>
      <c r="F389" s="10">
        <v>45323</v>
      </c>
      <c r="G389" s="10">
        <v>45688</v>
      </c>
      <c r="H389" s="10">
        <f>EDATE(G389,1)</f>
        <v>45716</v>
      </c>
      <c r="I389" s="10" t="s">
        <v>987</v>
      </c>
      <c r="J389" s="10" t="s">
        <v>988</v>
      </c>
      <c r="K389" t="s">
        <v>3351</v>
      </c>
      <c r="P389" s="29">
        <f t="shared" si="6"/>
        <v>45688</v>
      </c>
      <c r="Q389" s="30"/>
      <c r="R389" s="30"/>
      <c r="S389" s="30"/>
    </row>
    <row r="390" spans="1:19" x14ac:dyDescent="0.25">
      <c r="A390" t="s">
        <v>4998</v>
      </c>
      <c r="B390" t="s">
        <v>5022</v>
      </c>
      <c r="C390" t="s">
        <v>236</v>
      </c>
      <c r="D390" t="str">
        <f>VLOOKUP(C390,'Programas-Mestrado'!$C:$D,2,0)</f>
        <v>PPGEc-So</v>
      </c>
      <c r="E390" t="s">
        <v>258</v>
      </c>
      <c r="F390" s="10">
        <v>44805</v>
      </c>
      <c r="G390" s="10">
        <v>45535</v>
      </c>
      <c r="H390" s="10">
        <f>EDATE(G390,1)</f>
        <v>45565</v>
      </c>
      <c r="I390" t="s">
        <v>987</v>
      </c>
      <c r="J390" s="10" t="s">
        <v>988</v>
      </c>
      <c r="K390" t="s">
        <v>3351</v>
      </c>
      <c r="P390" s="29">
        <f t="shared" si="6"/>
        <v>45535</v>
      </c>
      <c r="Q390" s="30"/>
      <c r="R390" s="30"/>
      <c r="S390" s="30"/>
    </row>
    <row r="391" spans="1:19" x14ac:dyDescent="0.25">
      <c r="A391" t="s">
        <v>6623</v>
      </c>
      <c r="B391" t="s">
        <v>6634</v>
      </c>
      <c r="C391" t="s">
        <v>236</v>
      </c>
      <c r="D391" t="str">
        <f>VLOOKUP(C391,'Programas-Mestrado'!$C:$D,2,0)</f>
        <v>PPGEc-So</v>
      </c>
      <c r="E391" t="s">
        <v>258</v>
      </c>
      <c r="F391" s="10">
        <v>45323</v>
      </c>
      <c r="G391" s="10">
        <v>45688</v>
      </c>
      <c r="H391" s="10">
        <f>EDATE(G391,1)</f>
        <v>45716</v>
      </c>
      <c r="I391" s="10" t="s">
        <v>987</v>
      </c>
      <c r="J391" s="10" t="s">
        <v>988</v>
      </c>
      <c r="K391" t="s">
        <v>3351</v>
      </c>
      <c r="P391" s="29">
        <f t="shared" si="6"/>
        <v>45688</v>
      </c>
      <c r="Q391" s="30"/>
      <c r="R391" s="30"/>
      <c r="S391" s="30"/>
    </row>
    <row r="392" spans="1:19" x14ac:dyDescent="0.25">
      <c r="A392" t="s">
        <v>6709</v>
      </c>
      <c r="B392" t="s">
        <v>6840</v>
      </c>
      <c r="C392" t="s">
        <v>236</v>
      </c>
      <c r="D392" t="str">
        <f>VLOOKUP(C392,'Programas-Mestrado'!$C:$D,2,0)</f>
        <v>PPGEc-So</v>
      </c>
      <c r="E392" t="s">
        <v>258</v>
      </c>
      <c r="F392" s="10">
        <v>45352</v>
      </c>
      <c r="G392" s="10">
        <v>45535</v>
      </c>
      <c r="H392" s="10">
        <f>EDATE(G392,1)</f>
        <v>45565</v>
      </c>
      <c r="I392" s="10" t="s">
        <v>987</v>
      </c>
      <c r="J392" s="10" t="s">
        <v>988</v>
      </c>
      <c r="K392" t="s">
        <v>3351</v>
      </c>
      <c r="P392" s="29">
        <f t="shared" si="6"/>
        <v>45535</v>
      </c>
      <c r="Q392" s="30"/>
      <c r="R392" s="30"/>
      <c r="S392" s="30"/>
    </row>
    <row r="393" spans="1:19" x14ac:dyDescent="0.25">
      <c r="A393" t="s">
        <v>5088</v>
      </c>
      <c r="B393" t="s">
        <v>6841</v>
      </c>
      <c r="C393" t="s">
        <v>236</v>
      </c>
      <c r="D393" t="str">
        <f>VLOOKUP(C393,'Programas-Mestrado'!$C:$D,2,0)</f>
        <v>PPGEc-So</v>
      </c>
      <c r="E393" t="s">
        <v>258</v>
      </c>
      <c r="F393" s="10">
        <v>45352</v>
      </c>
      <c r="G393" s="10">
        <v>45535</v>
      </c>
      <c r="H393" s="10">
        <f>EDATE(G393,1)</f>
        <v>45565</v>
      </c>
      <c r="I393" s="10" t="s">
        <v>987</v>
      </c>
      <c r="J393" s="10" t="s">
        <v>988</v>
      </c>
      <c r="K393" t="s">
        <v>3351</v>
      </c>
      <c r="P393" s="29">
        <f t="shared" si="6"/>
        <v>45535</v>
      </c>
      <c r="Q393" s="30"/>
      <c r="R393" s="30"/>
      <c r="S393" s="30"/>
    </row>
    <row r="394" spans="1:19" x14ac:dyDescent="0.25">
      <c r="A394" t="s">
        <v>7368</v>
      </c>
      <c r="B394" t="s">
        <v>7402</v>
      </c>
      <c r="C394" t="s">
        <v>236</v>
      </c>
      <c r="D394" t="str">
        <f>VLOOKUP(C394,'Programas-Mestrado'!$C:$D,2,0)</f>
        <v>PPGEc-So</v>
      </c>
      <c r="E394" t="s">
        <v>258</v>
      </c>
      <c r="F394" s="10">
        <v>45505</v>
      </c>
      <c r="G394" s="10">
        <v>45688</v>
      </c>
      <c r="H394" s="10">
        <f>EDATE(G394,1)</f>
        <v>45716</v>
      </c>
      <c r="I394" s="10" t="s">
        <v>987</v>
      </c>
      <c r="J394" s="10" t="s">
        <v>4497</v>
      </c>
      <c r="K394" t="s">
        <v>3351</v>
      </c>
      <c r="P394" s="29">
        <f t="shared" si="6"/>
        <v>45688</v>
      </c>
      <c r="Q394" s="30"/>
      <c r="R394" s="30"/>
      <c r="S394" s="30"/>
    </row>
    <row r="395" spans="1:19" x14ac:dyDescent="0.25">
      <c r="A395" t="s">
        <v>6731</v>
      </c>
      <c r="B395" t="s">
        <v>6873</v>
      </c>
      <c r="C395" t="s">
        <v>239</v>
      </c>
      <c r="D395" t="str">
        <f>VLOOKUP(C395,'Programas-Mestrado'!$C:$D,2,0)</f>
        <v>PPGEdCM-Ar</v>
      </c>
      <c r="E395" t="s">
        <v>258</v>
      </c>
      <c r="F395" s="10">
        <v>45352</v>
      </c>
      <c r="G395" s="10">
        <v>46081</v>
      </c>
      <c r="H395" s="10">
        <f>EDATE(G395,1)</f>
        <v>46109</v>
      </c>
      <c r="I395" s="10" t="s">
        <v>987</v>
      </c>
      <c r="J395" s="10" t="s">
        <v>988</v>
      </c>
      <c r="K395" t="s">
        <v>3351</v>
      </c>
      <c r="P395" s="29">
        <f t="shared" si="6"/>
        <v>46081</v>
      </c>
      <c r="Q395" s="30"/>
      <c r="R395" s="30"/>
      <c r="S395" s="30"/>
    </row>
    <row r="396" spans="1:19" x14ac:dyDescent="0.25">
      <c r="A396" t="s">
        <v>6732</v>
      </c>
      <c r="B396" t="s">
        <v>6874</v>
      </c>
      <c r="C396" t="s">
        <v>239</v>
      </c>
      <c r="D396" t="str">
        <f>VLOOKUP(C396,'Programas-Mestrado'!$C:$D,2,0)</f>
        <v>PPGEdCM-Ar</v>
      </c>
      <c r="E396" t="s">
        <v>258</v>
      </c>
      <c r="F396" s="10">
        <v>45352</v>
      </c>
      <c r="G396" s="10">
        <v>46081</v>
      </c>
      <c r="H396" s="10">
        <f>EDATE(G396,1)</f>
        <v>46109</v>
      </c>
      <c r="I396" s="10" t="s">
        <v>987</v>
      </c>
      <c r="J396" s="10" t="s">
        <v>988</v>
      </c>
      <c r="K396" t="s">
        <v>3351</v>
      </c>
      <c r="P396" s="29">
        <f t="shared" si="6"/>
        <v>46081</v>
      </c>
      <c r="Q396" s="30"/>
      <c r="R396" s="30"/>
      <c r="S396" s="30"/>
    </row>
    <row r="397" spans="1:19" x14ac:dyDescent="0.25">
      <c r="A397" t="s">
        <v>5338</v>
      </c>
      <c r="B397" t="s">
        <v>5483</v>
      </c>
      <c r="C397" t="s">
        <v>239</v>
      </c>
      <c r="D397" t="str">
        <f>VLOOKUP(C397,'Programas-Mestrado'!$C:$D,2,0)</f>
        <v>PPGEdCM-Ar</v>
      </c>
      <c r="E397" t="s">
        <v>258</v>
      </c>
      <c r="F397" s="10">
        <v>44986</v>
      </c>
      <c r="G397" s="10">
        <v>45716</v>
      </c>
      <c r="H397" s="10">
        <f>EDATE(G397,1)</f>
        <v>45744</v>
      </c>
      <c r="I397" s="10" t="s">
        <v>987</v>
      </c>
      <c r="J397" s="10" t="s">
        <v>988</v>
      </c>
      <c r="K397" t="s">
        <v>3351</v>
      </c>
      <c r="P397" s="29">
        <f t="shared" si="6"/>
        <v>45716</v>
      </c>
      <c r="Q397" s="30"/>
      <c r="R397" s="30"/>
      <c r="S397" s="30"/>
    </row>
    <row r="398" spans="1:19" x14ac:dyDescent="0.25">
      <c r="A398" t="s">
        <v>5339</v>
      </c>
      <c r="B398" t="s">
        <v>5484</v>
      </c>
      <c r="C398" t="s">
        <v>239</v>
      </c>
      <c r="D398" t="str">
        <f>VLOOKUP(C398,'Programas-Mestrado'!$C:$D,2,0)</f>
        <v>PPGEdCM-Ar</v>
      </c>
      <c r="E398" t="s">
        <v>258</v>
      </c>
      <c r="F398" s="10">
        <v>44986</v>
      </c>
      <c r="G398" s="10">
        <v>45716</v>
      </c>
      <c r="H398" s="10">
        <f>EDATE(G398,1)</f>
        <v>45744</v>
      </c>
      <c r="I398" s="10" t="s">
        <v>987</v>
      </c>
      <c r="J398" s="10" t="s">
        <v>988</v>
      </c>
      <c r="K398" t="s">
        <v>3351</v>
      </c>
      <c r="P398" s="29">
        <f t="shared" si="6"/>
        <v>45716</v>
      </c>
      <c r="Q398" s="30"/>
      <c r="R398" s="30"/>
      <c r="S398" s="30"/>
    </row>
    <row r="399" spans="1:19" x14ac:dyDescent="0.25">
      <c r="A399" t="s">
        <v>7065</v>
      </c>
      <c r="B399" t="s">
        <v>7109</v>
      </c>
      <c r="C399" t="s">
        <v>239</v>
      </c>
      <c r="D399" t="str">
        <f>VLOOKUP(C399,'Programas-Mestrado'!$C:$D,2,0)</f>
        <v>PPGEdCM-Ar</v>
      </c>
      <c r="E399" t="s">
        <v>258</v>
      </c>
      <c r="F399" s="10">
        <v>45383</v>
      </c>
      <c r="G399" s="10">
        <v>45716</v>
      </c>
      <c r="H399" s="10">
        <f>EDATE(G399,1)</f>
        <v>45744</v>
      </c>
      <c r="I399" s="10" t="s">
        <v>987</v>
      </c>
      <c r="J399" s="10" t="s">
        <v>988</v>
      </c>
      <c r="K399" t="s">
        <v>3351</v>
      </c>
      <c r="P399" s="29">
        <f t="shared" si="6"/>
        <v>45716</v>
      </c>
      <c r="Q399" s="30"/>
      <c r="R399" s="30"/>
      <c r="S399" s="30"/>
    </row>
    <row r="400" spans="1:19" x14ac:dyDescent="0.25">
      <c r="A400" t="s">
        <v>6733</v>
      </c>
      <c r="B400" t="s">
        <v>6875</v>
      </c>
      <c r="C400" t="s">
        <v>239</v>
      </c>
      <c r="D400" t="str">
        <f>VLOOKUP(C400,'Programas-Mestrado'!$C:$D,2,0)</f>
        <v>PPGEdCM-Ar</v>
      </c>
      <c r="E400" t="s">
        <v>258</v>
      </c>
      <c r="F400" s="10">
        <v>45352</v>
      </c>
      <c r="G400" s="10">
        <v>46081</v>
      </c>
      <c r="H400" s="10">
        <f>EDATE(G400,1)</f>
        <v>46109</v>
      </c>
      <c r="I400" s="10" t="s">
        <v>987</v>
      </c>
      <c r="J400" s="10" t="s">
        <v>988</v>
      </c>
      <c r="K400" t="s">
        <v>3351</v>
      </c>
      <c r="P400" s="29">
        <f t="shared" si="6"/>
        <v>46081</v>
      </c>
      <c r="Q400" s="30"/>
      <c r="R400" s="30"/>
      <c r="S400" s="30"/>
    </row>
    <row r="401" spans="1:19" x14ac:dyDescent="0.25">
      <c r="A401" t="s">
        <v>6714</v>
      </c>
      <c r="B401" t="s">
        <v>6852</v>
      </c>
      <c r="C401" t="s">
        <v>238</v>
      </c>
      <c r="D401" t="str">
        <f>VLOOKUP(C401,'Programas-Mestrado'!$C:$D,2,0)</f>
        <v>PPGEd-So</v>
      </c>
      <c r="E401" t="s">
        <v>258</v>
      </c>
      <c r="F401" s="10">
        <v>45352</v>
      </c>
      <c r="G401" s="10">
        <v>46081</v>
      </c>
      <c r="H401" s="10">
        <f>EDATE(G401,1)</f>
        <v>46109</v>
      </c>
      <c r="I401" t="s">
        <v>987</v>
      </c>
      <c r="J401" s="10" t="s">
        <v>988</v>
      </c>
      <c r="K401" t="s">
        <v>3351</v>
      </c>
      <c r="P401" s="29">
        <f t="shared" si="6"/>
        <v>46081</v>
      </c>
      <c r="Q401" s="30"/>
      <c r="R401" s="30"/>
      <c r="S401" s="30"/>
    </row>
    <row r="402" spans="1:19" x14ac:dyDescent="0.25">
      <c r="A402" t="s">
        <v>6715</v>
      </c>
      <c r="B402" t="s">
        <v>6853</v>
      </c>
      <c r="C402" t="s">
        <v>238</v>
      </c>
      <c r="D402" t="str">
        <f>VLOOKUP(C402,'Programas-Mestrado'!$C:$D,2,0)</f>
        <v>PPGEd-So</v>
      </c>
      <c r="E402" t="s">
        <v>258</v>
      </c>
      <c r="F402" s="10">
        <v>45352</v>
      </c>
      <c r="G402" s="10">
        <v>46081</v>
      </c>
      <c r="H402" s="10">
        <f>EDATE(G402,1)</f>
        <v>46109</v>
      </c>
      <c r="I402" s="10" t="s">
        <v>987</v>
      </c>
      <c r="J402" s="10" t="s">
        <v>988</v>
      </c>
      <c r="K402" t="s">
        <v>3351</v>
      </c>
      <c r="P402" s="29">
        <f t="shared" si="6"/>
        <v>46081</v>
      </c>
      <c r="Q402" s="30"/>
      <c r="R402" s="30"/>
      <c r="S402" s="30"/>
    </row>
    <row r="403" spans="1:19" x14ac:dyDescent="0.25">
      <c r="A403" t="s">
        <v>6716</v>
      </c>
      <c r="B403" t="s">
        <v>6854</v>
      </c>
      <c r="C403" t="s">
        <v>238</v>
      </c>
      <c r="D403" t="str">
        <f>VLOOKUP(C403,'Programas-Mestrado'!$C:$D,2,0)</f>
        <v>PPGEd-So</v>
      </c>
      <c r="E403" t="s">
        <v>258</v>
      </c>
      <c r="F403" s="10">
        <v>45352</v>
      </c>
      <c r="G403" s="10">
        <v>46081</v>
      </c>
      <c r="H403" s="10">
        <f>EDATE(G403,1)</f>
        <v>46109</v>
      </c>
      <c r="I403" t="s">
        <v>987</v>
      </c>
      <c r="J403" s="10" t="s">
        <v>988</v>
      </c>
      <c r="K403" t="s">
        <v>3351</v>
      </c>
      <c r="P403" s="29">
        <f t="shared" si="6"/>
        <v>46081</v>
      </c>
      <c r="Q403" s="30"/>
      <c r="R403" s="30"/>
      <c r="S403" s="30"/>
    </row>
    <row r="404" spans="1:19" x14ac:dyDescent="0.25">
      <c r="A404" t="s">
        <v>5322</v>
      </c>
      <c r="B404" t="s">
        <v>6855</v>
      </c>
      <c r="C404" t="s">
        <v>238</v>
      </c>
      <c r="D404" t="str">
        <f>VLOOKUP(C404,'Programas-Mestrado'!$C:$D,2,0)</f>
        <v>PPGEd-So</v>
      </c>
      <c r="E404" t="s">
        <v>258</v>
      </c>
      <c r="F404" s="10">
        <v>45352</v>
      </c>
      <c r="G404" s="10">
        <v>45716</v>
      </c>
      <c r="H404" s="10">
        <f>EDATE(G404,1)</f>
        <v>45744</v>
      </c>
      <c r="I404" s="10" t="s">
        <v>987</v>
      </c>
      <c r="J404" s="10" t="s">
        <v>988</v>
      </c>
      <c r="K404" t="s">
        <v>3351</v>
      </c>
      <c r="P404" s="29">
        <f t="shared" si="6"/>
        <v>45716</v>
      </c>
      <c r="Q404" s="30"/>
      <c r="R404" s="30"/>
      <c r="S404" s="30"/>
    </row>
    <row r="405" spans="1:19" x14ac:dyDescent="0.25">
      <c r="A405" t="s">
        <v>6717</v>
      </c>
      <c r="B405" t="s">
        <v>6856</v>
      </c>
      <c r="C405" t="s">
        <v>238</v>
      </c>
      <c r="D405" t="str">
        <f>VLOOKUP(C405,'Programas-Mestrado'!$C:$D,2,0)</f>
        <v>PPGEd-So</v>
      </c>
      <c r="E405" t="s">
        <v>258</v>
      </c>
      <c r="F405" s="10">
        <v>45352</v>
      </c>
      <c r="G405" s="10">
        <v>46081</v>
      </c>
      <c r="H405" s="10">
        <f>EDATE(G405,1)</f>
        <v>46109</v>
      </c>
      <c r="I405" s="10" t="s">
        <v>987</v>
      </c>
      <c r="J405" s="10" t="s">
        <v>988</v>
      </c>
      <c r="K405" t="s">
        <v>3351</v>
      </c>
      <c r="P405" s="29">
        <f t="shared" si="6"/>
        <v>46081</v>
      </c>
      <c r="Q405" s="30"/>
      <c r="R405" s="30"/>
      <c r="S405" s="30"/>
    </row>
    <row r="406" spans="1:19" x14ac:dyDescent="0.25">
      <c r="A406" t="s">
        <v>7369</v>
      </c>
      <c r="B406" t="s">
        <v>7404</v>
      </c>
      <c r="C406" t="s">
        <v>238</v>
      </c>
      <c r="D406" t="str">
        <f>VLOOKUP(C406,'Programas-Mestrado'!$C:$D,2,0)</f>
        <v>PPGEd-So</v>
      </c>
      <c r="E406" t="s">
        <v>258</v>
      </c>
      <c r="F406" s="10">
        <v>45505</v>
      </c>
      <c r="G406" s="10">
        <v>46234</v>
      </c>
      <c r="H406" s="10">
        <f>EDATE(G406,1)</f>
        <v>46265</v>
      </c>
      <c r="I406" t="s">
        <v>987</v>
      </c>
      <c r="J406" s="10" t="s">
        <v>4497</v>
      </c>
      <c r="K406" t="s">
        <v>3351</v>
      </c>
      <c r="P406" s="29">
        <f t="shared" si="6"/>
        <v>46234</v>
      </c>
      <c r="Q406" s="30"/>
      <c r="R406" s="30"/>
      <c r="S406" s="30"/>
    </row>
    <row r="407" spans="1:19" x14ac:dyDescent="0.25">
      <c r="A407" t="s">
        <v>7370</v>
      </c>
      <c r="B407" t="s">
        <v>7405</v>
      </c>
      <c r="C407" t="s">
        <v>238</v>
      </c>
      <c r="D407" t="str">
        <f>VLOOKUP(C407,'Programas-Mestrado'!$C:$D,2,0)</f>
        <v>PPGEd-So</v>
      </c>
      <c r="E407" t="s">
        <v>258</v>
      </c>
      <c r="F407" s="10">
        <v>45505</v>
      </c>
      <c r="G407" s="10">
        <v>46234</v>
      </c>
      <c r="H407" s="10">
        <f>EDATE(G407,1)</f>
        <v>46265</v>
      </c>
      <c r="I407" s="10" t="s">
        <v>987</v>
      </c>
      <c r="J407" s="10" t="s">
        <v>4497</v>
      </c>
      <c r="K407" t="s">
        <v>3351</v>
      </c>
      <c r="P407" s="29">
        <f t="shared" si="6"/>
        <v>46234</v>
      </c>
      <c r="Q407" s="30"/>
      <c r="R407" s="30"/>
      <c r="S407" s="30"/>
    </row>
    <row r="408" spans="1:19" x14ac:dyDescent="0.25">
      <c r="A408" t="s">
        <v>7371</v>
      </c>
      <c r="B408" t="s">
        <v>7406</v>
      </c>
      <c r="C408" t="s">
        <v>238</v>
      </c>
      <c r="D408" t="str">
        <f>VLOOKUP(C408,'Programas-Mestrado'!$C:$D,2,0)</f>
        <v>PPGEd-So</v>
      </c>
      <c r="E408" t="s">
        <v>258</v>
      </c>
      <c r="F408" s="10">
        <v>45505</v>
      </c>
      <c r="G408" s="10">
        <v>46234</v>
      </c>
      <c r="H408" s="10">
        <f>EDATE(G408,1)</f>
        <v>46265</v>
      </c>
      <c r="I408" s="10" t="s">
        <v>987</v>
      </c>
      <c r="J408" s="10" t="s">
        <v>4497</v>
      </c>
      <c r="K408" t="s">
        <v>3351</v>
      </c>
      <c r="P408" s="29">
        <f t="shared" si="6"/>
        <v>46234</v>
      </c>
      <c r="Q408" s="30"/>
      <c r="R408" s="30"/>
      <c r="S408" s="30"/>
    </row>
    <row r="409" spans="1:19" x14ac:dyDescent="0.25">
      <c r="A409" t="s">
        <v>6139</v>
      </c>
      <c r="B409" t="s">
        <v>6170</v>
      </c>
      <c r="C409" t="s">
        <v>238</v>
      </c>
      <c r="D409" t="str">
        <f>VLOOKUP(C409,'Programas-Mestrado'!$C:$D,2,0)</f>
        <v>PPGEd-So</v>
      </c>
      <c r="E409" t="s">
        <v>517</v>
      </c>
      <c r="F409" s="10">
        <v>45047</v>
      </c>
      <c r="G409" s="10">
        <v>46142</v>
      </c>
      <c r="H409" s="10">
        <f>EDATE(G409,1)</f>
        <v>46172</v>
      </c>
      <c r="I409" s="10" t="s">
        <v>4843</v>
      </c>
      <c r="J409" s="10" t="s">
        <v>988</v>
      </c>
      <c r="K409" t="s">
        <v>3351</v>
      </c>
      <c r="P409" s="29">
        <f t="shared" si="6"/>
        <v>46142</v>
      </c>
      <c r="Q409" s="30"/>
      <c r="R409" s="30"/>
      <c r="S409" s="30"/>
    </row>
    <row r="410" spans="1:19" x14ac:dyDescent="0.25">
      <c r="A410" t="s">
        <v>5587</v>
      </c>
      <c r="B410" t="s">
        <v>6125</v>
      </c>
      <c r="C410" t="s">
        <v>238</v>
      </c>
      <c r="D410" t="str">
        <f>VLOOKUP(C410,'Programas-Mestrado'!$C:$D,2,0)</f>
        <v>PPGEd-So</v>
      </c>
      <c r="E410" t="s">
        <v>517</v>
      </c>
      <c r="F410" s="10">
        <v>45017</v>
      </c>
      <c r="G410" s="10">
        <v>46295</v>
      </c>
      <c r="H410" s="10">
        <f>EDATE(G410,1)</f>
        <v>46325</v>
      </c>
      <c r="I410" s="10" t="s">
        <v>4843</v>
      </c>
      <c r="J410" s="10" t="s">
        <v>988</v>
      </c>
      <c r="K410" t="s">
        <v>3351</v>
      </c>
      <c r="P410" s="29">
        <f t="shared" si="6"/>
        <v>46295</v>
      </c>
      <c r="Q410" s="30"/>
      <c r="R410" s="30"/>
      <c r="S410" s="30"/>
    </row>
    <row r="411" spans="1:19" x14ac:dyDescent="0.25">
      <c r="A411" t="s">
        <v>3592</v>
      </c>
      <c r="B411" t="s">
        <v>6846</v>
      </c>
      <c r="C411" t="s">
        <v>238</v>
      </c>
      <c r="D411" t="str">
        <f>VLOOKUP(C411,'Programas-Mestrado'!$C:$D,2,0)</f>
        <v>PPGEd-So</v>
      </c>
      <c r="E411" t="s">
        <v>517</v>
      </c>
      <c r="F411" s="10">
        <v>45352</v>
      </c>
      <c r="G411" s="10">
        <v>46812</v>
      </c>
      <c r="H411" s="10">
        <f>EDATE(G411,1)</f>
        <v>46841</v>
      </c>
      <c r="I411" s="10" t="s">
        <v>987</v>
      </c>
      <c r="J411" s="10" t="s">
        <v>988</v>
      </c>
      <c r="K411" t="s">
        <v>3351</v>
      </c>
      <c r="P411" s="29">
        <f t="shared" si="6"/>
        <v>46812</v>
      </c>
      <c r="Q411" s="30"/>
      <c r="R411" s="30"/>
      <c r="S411" s="30"/>
    </row>
    <row r="412" spans="1:19" x14ac:dyDescent="0.25">
      <c r="A412" t="s">
        <v>1159</v>
      </c>
      <c r="B412" t="s">
        <v>6847</v>
      </c>
      <c r="C412" t="s">
        <v>238</v>
      </c>
      <c r="D412" t="str">
        <f>VLOOKUP(C412,'Programas-Mestrado'!$C:$D,2,0)</f>
        <v>PPGEd-So</v>
      </c>
      <c r="E412" t="s">
        <v>517</v>
      </c>
      <c r="F412" s="10">
        <v>45352</v>
      </c>
      <c r="G412" s="10">
        <v>46446</v>
      </c>
      <c r="H412" s="10">
        <f>EDATE(G412,1)</f>
        <v>46474</v>
      </c>
      <c r="I412" s="10" t="s">
        <v>987</v>
      </c>
      <c r="J412" s="10" t="s">
        <v>988</v>
      </c>
      <c r="K412" t="s">
        <v>3351</v>
      </c>
      <c r="P412" s="29">
        <f t="shared" si="6"/>
        <v>46446</v>
      </c>
      <c r="Q412" s="30"/>
      <c r="R412" s="30"/>
      <c r="S412" s="30"/>
    </row>
    <row r="413" spans="1:19" x14ac:dyDescent="0.25">
      <c r="A413" t="s">
        <v>6965</v>
      </c>
      <c r="B413" t="s">
        <v>7001</v>
      </c>
      <c r="C413" t="s">
        <v>238</v>
      </c>
      <c r="D413" t="str">
        <f>VLOOKUP(C413,'Programas-Mestrado'!$C:$D,2,0)</f>
        <v>PPGEd-So</v>
      </c>
      <c r="E413" t="s">
        <v>517</v>
      </c>
      <c r="F413" s="10">
        <v>45352</v>
      </c>
      <c r="G413" s="10">
        <v>45716</v>
      </c>
      <c r="H413" s="10">
        <f>EDATE(G413,1)</f>
        <v>45744</v>
      </c>
      <c r="I413" t="s">
        <v>987</v>
      </c>
      <c r="J413" s="10" t="s">
        <v>988</v>
      </c>
      <c r="K413" t="s">
        <v>3351</v>
      </c>
      <c r="P413" s="29">
        <f t="shared" si="6"/>
        <v>45716</v>
      </c>
      <c r="Q413" s="30"/>
      <c r="R413" s="30"/>
      <c r="S413" s="30"/>
    </row>
    <row r="414" spans="1:19" x14ac:dyDescent="0.25">
      <c r="A414" t="s">
        <v>6712</v>
      </c>
      <c r="B414" t="s">
        <v>6848</v>
      </c>
      <c r="C414" t="s">
        <v>238</v>
      </c>
      <c r="D414" t="str">
        <f>VLOOKUP(C414,'Programas-Mestrado'!$C:$D,2,0)</f>
        <v>PPGEd-So</v>
      </c>
      <c r="E414" t="s">
        <v>517</v>
      </c>
      <c r="F414" s="10">
        <v>45352</v>
      </c>
      <c r="G414" s="10">
        <v>46812</v>
      </c>
      <c r="H414" s="10">
        <f>EDATE(G414,1)</f>
        <v>46841</v>
      </c>
      <c r="I414" s="10" t="s">
        <v>987</v>
      </c>
      <c r="J414" s="10" t="s">
        <v>988</v>
      </c>
      <c r="K414" t="s">
        <v>3351</v>
      </c>
      <c r="P414" s="29">
        <f t="shared" si="6"/>
        <v>46812</v>
      </c>
      <c r="Q414" s="30"/>
      <c r="R414" s="30"/>
      <c r="S414" s="30"/>
    </row>
    <row r="415" spans="1:19" x14ac:dyDescent="0.25">
      <c r="A415" t="s">
        <v>4960</v>
      </c>
      <c r="B415" t="s">
        <v>6849</v>
      </c>
      <c r="C415" t="s">
        <v>238</v>
      </c>
      <c r="D415" t="str">
        <f>VLOOKUP(C415,'Programas-Mestrado'!$C:$D,2,0)</f>
        <v>PPGEd-So</v>
      </c>
      <c r="E415" t="s">
        <v>517</v>
      </c>
      <c r="F415" s="10">
        <v>45352</v>
      </c>
      <c r="G415" s="10">
        <v>45716</v>
      </c>
      <c r="H415" s="10">
        <f>EDATE(G415,1)</f>
        <v>45744</v>
      </c>
      <c r="I415" s="10" t="s">
        <v>987</v>
      </c>
      <c r="J415" s="10" t="s">
        <v>988</v>
      </c>
      <c r="K415" t="s">
        <v>3351</v>
      </c>
      <c r="P415" s="29">
        <f t="shared" si="6"/>
        <v>45716</v>
      </c>
      <c r="Q415" s="30"/>
      <c r="R415" s="30"/>
      <c r="S415" s="30"/>
    </row>
    <row r="416" spans="1:19" x14ac:dyDescent="0.25">
      <c r="A416" t="s">
        <v>3596</v>
      </c>
      <c r="B416" t="s">
        <v>6850</v>
      </c>
      <c r="C416" t="s">
        <v>238</v>
      </c>
      <c r="D416" t="str">
        <f>VLOOKUP(C416,'Programas-Mestrado'!$C:$D,2,0)</f>
        <v>PPGEd-So</v>
      </c>
      <c r="E416" t="s">
        <v>517</v>
      </c>
      <c r="F416" s="10">
        <v>45352</v>
      </c>
      <c r="G416" s="10">
        <v>46812</v>
      </c>
      <c r="H416" s="10">
        <f>EDATE(G416,1)</f>
        <v>46841</v>
      </c>
      <c r="I416" s="10" t="s">
        <v>987</v>
      </c>
      <c r="J416" s="10" t="s">
        <v>988</v>
      </c>
      <c r="K416" t="s">
        <v>3351</v>
      </c>
      <c r="P416" s="29">
        <f t="shared" si="6"/>
        <v>46812</v>
      </c>
      <c r="Q416" s="30"/>
      <c r="R416" s="30"/>
      <c r="S416" s="30"/>
    </row>
    <row r="417" spans="1:19" x14ac:dyDescent="0.25">
      <c r="A417" t="s">
        <v>6713</v>
      </c>
      <c r="B417" t="s">
        <v>6851</v>
      </c>
      <c r="C417" t="s">
        <v>238</v>
      </c>
      <c r="D417" t="str">
        <f>VLOOKUP(C417,'Programas-Mestrado'!$C:$D,2,0)</f>
        <v>PPGEd-So</v>
      </c>
      <c r="E417" t="s">
        <v>517</v>
      </c>
      <c r="F417" s="10">
        <v>45352</v>
      </c>
      <c r="G417" s="10">
        <v>46081</v>
      </c>
      <c r="H417" s="10">
        <f>EDATE(G417,1)</f>
        <v>46109</v>
      </c>
      <c r="I417" t="s">
        <v>987</v>
      </c>
      <c r="J417" s="10" t="s">
        <v>988</v>
      </c>
      <c r="K417" t="s">
        <v>3351</v>
      </c>
      <c r="P417" s="29">
        <f t="shared" si="6"/>
        <v>46081</v>
      </c>
      <c r="Q417" s="30"/>
      <c r="R417" s="30"/>
      <c r="S417" s="30"/>
    </row>
    <row r="418" spans="1:19" x14ac:dyDescent="0.25">
      <c r="A418" t="s">
        <v>4731</v>
      </c>
      <c r="B418" t="s">
        <v>5455</v>
      </c>
      <c r="C418" t="s">
        <v>238</v>
      </c>
      <c r="D418" t="str">
        <f>VLOOKUP(C418,'Programas-Mestrado'!$C:$D,2,0)</f>
        <v>PPGEd-So</v>
      </c>
      <c r="E418" t="s">
        <v>517</v>
      </c>
      <c r="F418" s="10">
        <v>44986</v>
      </c>
      <c r="G418" s="10">
        <v>46081</v>
      </c>
      <c r="H418" s="10">
        <f>EDATE(G418,1)</f>
        <v>46109</v>
      </c>
      <c r="I418" s="10" t="s">
        <v>987</v>
      </c>
      <c r="J418" s="10" t="s">
        <v>988</v>
      </c>
      <c r="K418" t="s">
        <v>3351</v>
      </c>
      <c r="P418" s="29">
        <f t="shared" si="6"/>
        <v>46081</v>
      </c>
      <c r="Q418" s="30"/>
      <c r="R418" s="30"/>
      <c r="S418" s="30"/>
    </row>
    <row r="419" spans="1:19" x14ac:dyDescent="0.25">
      <c r="A419" t="s">
        <v>6966</v>
      </c>
      <c r="B419" t="s">
        <v>7002</v>
      </c>
      <c r="C419" t="s">
        <v>238</v>
      </c>
      <c r="D419" t="str">
        <f>VLOOKUP(C419,'Programas-Mestrado'!$C:$D,2,0)</f>
        <v>PPGEd-So</v>
      </c>
      <c r="E419" t="s">
        <v>517</v>
      </c>
      <c r="F419" s="10">
        <v>45352</v>
      </c>
      <c r="G419" s="10">
        <v>46812</v>
      </c>
      <c r="H419" s="10">
        <f>EDATE(G419,1)</f>
        <v>46841</v>
      </c>
      <c r="I419" s="10" t="s">
        <v>987</v>
      </c>
      <c r="J419" s="10" t="s">
        <v>988</v>
      </c>
      <c r="K419" t="s">
        <v>3351</v>
      </c>
      <c r="P419" s="29">
        <f t="shared" si="6"/>
        <v>46812</v>
      </c>
      <c r="Q419" s="30"/>
      <c r="R419" s="30"/>
      <c r="S419" s="30"/>
    </row>
    <row r="420" spans="1:19" x14ac:dyDescent="0.25">
      <c r="A420" t="s">
        <v>4006</v>
      </c>
      <c r="B420" t="s">
        <v>5456</v>
      </c>
      <c r="C420" t="s">
        <v>238</v>
      </c>
      <c r="D420" t="str">
        <f>VLOOKUP(C420,'Programas-Mestrado'!$C:$D,2,0)</f>
        <v>PPGEd-So</v>
      </c>
      <c r="E420" t="s">
        <v>517</v>
      </c>
      <c r="F420" s="10">
        <v>44986</v>
      </c>
      <c r="G420" s="10">
        <v>45716</v>
      </c>
      <c r="H420" s="10">
        <f>EDATE(G420,1)</f>
        <v>45744</v>
      </c>
      <c r="I420" s="10" t="s">
        <v>987</v>
      </c>
      <c r="J420" s="10" t="s">
        <v>988</v>
      </c>
      <c r="K420" t="s">
        <v>3351</v>
      </c>
      <c r="P420" s="29">
        <f t="shared" si="6"/>
        <v>45716</v>
      </c>
      <c r="Q420" s="30"/>
      <c r="R420" s="30"/>
      <c r="S420" s="30"/>
    </row>
    <row r="421" spans="1:19" x14ac:dyDescent="0.25">
      <c r="A421" t="s">
        <v>6291</v>
      </c>
      <c r="B421" t="s">
        <v>6320</v>
      </c>
      <c r="C421" t="s">
        <v>878</v>
      </c>
      <c r="D421" t="str">
        <f>VLOOKUP(C421,'Programas-Mestrado'!$C:$D,2,0)</f>
        <v>PPGEE</v>
      </c>
      <c r="E421" t="s">
        <v>258</v>
      </c>
      <c r="F421" s="10">
        <v>45139</v>
      </c>
      <c r="G421" s="10">
        <v>45716</v>
      </c>
      <c r="H421" s="10">
        <f>EDATE(G421,1)</f>
        <v>45744</v>
      </c>
      <c r="I421" t="s">
        <v>987</v>
      </c>
      <c r="J421" s="10" t="s">
        <v>988</v>
      </c>
      <c r="K421" t="s">
        <v>3351</v>
      </c>
      <c r="P421" s="29">
        <f t="shared" si="6"/>
        <v>45716</v>
      </c>
      <c r="Q421" s="30"/>
      <c r="R421" s="30"/>
      <c r="S421" s="30"/>
    </row>
    <row r="422" spans="1:19" x14ac:dyDescent="0.25">
      <c r="A422" t="s">
        <v>6048</v>
      </c>
      <c r="B422" t="s">
        <v>6106</v>
      </c>
      <c r="C422" t="s">
        <v>878</v>
      </c>
      <c r="D422" t="str">
        <f>VLOOKUP(C422,'Programas-Mestrado'!$C:$D,2,0)</f>
        <v>PPGEE</v>
      </c>
      <c r="E422" t="s">
        <v>258</v>
      </c>
      <c r="F422" s="10">
        <v>45017</v>
      </c>
      <c r="G422" s="10">
        <v>45716</v>
      </c>
      <c r="H422" s="10">
        <f>EDATE(G422,1)</f>
        <v>45744</v>
      </c>
      <c r="I422" s="10" t="s">
        <v>987</v>
      </c>
      <c r="J422" s="10" t="s">
        <v>988</v>
      </c>
      <c r="K422" t="s">
        <v>3351</v>
      </c>
      <c r="P422" s="29">
        <f t="shared" si="6"/>
        <v>45716</v>
      </c>
      <c r="Q422" s="30"/>
      <c r="R422" s="30"/>
      <c r="S422" s="30"/>
    </row>
    <row r="423" spans="1:19" x14ac:dyDescent="0.25">
      <c r="A423" t="s">
        <v>7066</v>
      </c>
      <c r="B423" t="s">
        <v>7110</v>
      </c>
      <c r="C423" t="s">
        <v>878</v>
      </c>
      <c r="D423" t="str">
        <f>VLOOKUP(C423,'Programas-Mestrado'!$C:$D,2,0)</f>
        <v>PPGEE</v>
      </c>
      <c r="E423" t="s">
        <v>258</v>
      </c>
      <c r="F423" s="10">
        <v>45383</v>
      </c>
      <c r="G423" s="10">
        <v>46112</v>
      </c>
      <c r="H423" s="10">
        <f>EDATE(G423,1)</f>
        <v>46142</v>
      </c>
      <c r="I423" s="10" t="s">
        <v>987</v>
      </c>
      <c r="J423" s="10" t="s">
        <v>988</v>
      </c>
      <c r="K423" t="s">
        <v>3351</v>
      </c>
      <c r="P423" s="29">
        <f t="shared" si="6"/>
        <v>46112</v>
      </c>
      <c r="Q423" s="30"/>
      <c r="R423" s="30"/>
      <c r="S423" s="30"/>
    </row>
    <row r="424" spans="1:19" x14ac:dyDescent="0.25">
      <c r="A424" t="s">
        <v>6292</v>
      </c>
      <c r="B424" t="s">
        <v>6321</v>
      </c>
      <c r="C424" t="s">
        <v>878</v>
      </c>
      <c r="D424" t="str">
        <f>VLOOKUP(C424,'Programas-Mestrado'!$C:$D,2,0)</f>
        <v>PPGEE</v>
      </c>
      <c r="E424" t="s">
        <v>258</v>
      </c>
      <c r="F424" s="10">
        <v>45139</v>
      </c>
      <c r="G424" s="10">
        <v>45869</v>
      </c>
      <c r="H424" s="10">
        <f>EDATE(G424,1)</f>
        <v>45900</v>
      </c>
      <c r="I424" s="10" t="s">
        <v>987</v>
      </c>
      <c r="J424" s="10" t="s">
        <v>988</v>
      </c>
      <c r="K424" t="s">
        <v>3351</v>
      </c>
      <c r="P424" s="29">
        <f t="shared" si="6"/>
        <v>45869</v>
      </c>
      <c r="Q424" s="30"/>
      <c r="R424" s="30"/>
      <c r="S424" s="30"/>
    </row>
    <row r="425" spans="1:19" x14ac:dyDescent="0.25">
      <c r="A425" t="s">
        <v>7150</v>
      </c>
      <c r="B425" t="s">
        <v>7179</v>
      </c>
      <c r="C425" t="s">
        <v>568</v>
      </c>
      <c r="D425" t="str">
        <f>VLOOKUP(C425,'Programas-Mestrado'!$C:$D,2,0)</f>
        <v>PPGEEs</v>
      </c>
      <c r="E425" t="s">
        <v>258</v>
      </c>
      <c r="F425" s="10">
        <v>45413</v>
      </c>
      <c r="G425" s="10">
        <v>46142</v>
      </c>
      <c r="H425" s="10">
        <f>EDATE(G425,1)</f>
        <v>46172</v>
      </c>
      <c r="I425" s="10" t="s">
        <v>4843</v>
      </c>
      <c r="J425" s="10" t="s">
        <v>988</v>
      </c>
      <c r="K425" t="s">
        <v>3351</v>
      </c>
      <c r="P425" s="29">
        <f t="shared" si="6"/>
        <v>46142</v>
      </c>
      <c r="Q425" s="30"/>
      <c r="R425" s="30"/>
      <c r="S425" s="30"/>
    </row>
    <row r="426" spans="1:19" x14ac:dyDescent="0.25">
      <c r="A426" t="s">
        <v>6750</v>
      </c>
      <c r="B426" t="s">
        <v>6896</v>
      </c>
      <c r="C426" t="s">
        <v>568</v>
      </c>
      <c r="D426" t="str">
        <f>VLOOKUP(C426,'Programas-Mestrado'!$C:$D,2,0)</f>
        <v>PPGEEs</v>
      </c>
      <c r="E426" t="s">
        <v>258</v>
      </c>
      <c r="F426" s="10">
        <v>45352</v>
      </c>
      <c r="G426" s="10">
        <v>46081</v>
      </c>
      <c r="H426" s="10">
        <f>EDATE(G426,1)</f>
        <v>46109</v>
      </c>
      <c r="I426" t="s">
        <v>987</v>
      </c>
      <c r="J426" s="10" t="s">
        <v>988</v>
      </c>
      <c r="K426" t="s">
        <v>3352</v>
      </c>
      <c r="P426" s="29">
        <f t="shared" si="6"/>
        <v>46081</v>
      </c>
      <c r="Q426" s="30"/>
      <c r="R426" s="30"/>
      <c r="S426" s="30"/>
    </row>
    <row r="427" spans="1:19" x14ac:dyDescent="0.25">
      <c r="A427" t="s">
        <v>6566</v>
      </c>
      <c r="B427" t="s">
        <v>6574</v>
      </c>
      <c r="C427" t="s">
        <v>568</v>
      </c>
      <c r="D427" t="str">
        <f>VLOOKUP(C427,'Programas-Mestrado'!$C:$D,2,0)</f>
        <v>PPGEEs</v>
      </c>
      <c r="E427" t="s">
        <v>258</v>
      </c>
      <c r="F427" s="10">
        <v>45261</v>
      </c>
      <c r="G427" s="10">
        <v>45716</v>
      </c>
      <c r="H427" s="10">
        <f>EDATE(G427,1)</f>
        <v>45744</v>
      </c>
      <c r="I427" s="10" t="s">
        <v>987</v>
      </c>
      <c r="J427" s="10" t="s">
        <v>988</v>
      </c>
      <c r="K427" t="s">
        <v>3352</v>
      </c>
      <c r="P427" s="29">
        <f t="shared" si="6"/>
        <v>45716</v>
      </c>
      <c r="Q427" s="30"/>
      <c r="R427" s="30"/>
      <c r="S427" s="30"/>
    </row>
    <row r="428" spans="1:19" x14ac:dyDescent="0.25">
      <c r="A428" t="s">
        <v>7068</v>
      </c>
      <c r="B428" t="s">
        <v>7113</v>
      </c>
      <c r="C428" t="s">
        <v>568</v>
      </c>
      <c r="D428" t="str">
        <f>VLOOKUP(C428,'Programas-Mestrado'!$C:$D,2,0)</f>
        <v>PPGEEs</v>
      </c>
      <c r="E428" t="s">
        <v>258</v>
      </c>
      <c r="F428" s="10">
        <v>45383</v>
      </c>
      <c r="G428" s="10">
        <v>46081</v>
      </c>
      <c r="H428" s="10">
        <f>EDATE(G428,1)</f>
        <v>46109</v>
      </c>
      <c r="I428" s="10" t="s">
        <v>987</v>
      </c>
      <c r="J428" s="10" t="s">
        <v>988</v>
      </c>
      <c r="K428" t="s">
        <v>3352</v>
      </c>
      <c r="P428" s="29">
        <f t="shared" si="6"/>
        <v>46081</v>
      </c>
      <c r="Q428" s="30"/>
      <c r="R428" s="30"/>
      <c r="S428" s="30"/>
    </row>
    <row r="429" spans="1:19" x14ac:dyDescent="0.25">
      <c r="A429" t="s">
        <v>5343</v>
      </c>
      <c r="B429" t="s">
        <v>5490</v>
      </c>
      <c r="C429" t="s">
        <v>568</v>
      </c>
      <c r="D429" t="str">
        <f>VLOOKUP(C429,'Programas-Mestrado'!$C:$D,2,0)</f>
        <v>PPGEEs</v>
      </c>
      <c r="E429" t="s">
        <v>258</v>
      </c>
      <c r="F429" s="10">
        <v>44986</v>
      </c>
      <c r="G429" s="10">
        <v>45716</v>
      </c>
      <c r="H429" s="10">
        <f>EDATE(G429,1)</f>
        <v>45744</v>
      </c>
      <c r="I429" s="10" t="s">
        <v>987</v>
      </c>
      <c r="J429" s="10" t="s">
        <v>988</v>
      </c>
      <c r="K429" t="s">
        <v>3352</v>
      </c>
      <c r="P429" s="29">
        <f t="shared" si="6"/>
        <v>45716</v>
      </c>
      <c r="Q429" s="30"/>
      <c r="R429" s="30"/>
      <c r="S429" s="30"/>
    </row>
    <row r="430" spans="1:19" x14ac:dyDescent="0.25">
      <c r="A430" t="s">
        <v>5344</v>
      </c>
      <c r="B430" t="s">
        <v>5491</v>
      </c>
      <c r="C430" t="s">
        <v>568</v>
      </c>
      <c r="D430" t="str">
        <f>VLOOKUP(C430,'Programas-Mestrado'!$C:$D,2,0)</f>
        <v>PPGEEs</v>
      </c>
      <c r="E430" t="s">
        <v>258</v>
      </c>
      <c r="F430" s="10">
        <v>44986</v>
      </c>
      <c r="G430" s="10">
        <v>45716</v>
      </c>
      <c r="H430" s="10">
        <f>EDATE(G430,1)</f>
        <v>45744</v>
      </c>
      <c r="I430" s="10" t="s">
        <v>987</v>
      </c>
      <c r="J430" s="10" t="s">
        <v>988</v>
      </c>
      <c r="K430" t="s">
        <v>3352</v>
      </c>
      <c r="P430" s="29">
        <f t="shared" si="6"/>
        <v>45716</v>
      </c>
      <c r="Q430" s="30"/>
      <c r="R430" s="30"/>
      <c r="S430" s="30"/>
    </row>
    <row r="431" spans="1:19" x14ac:dyDescent="0.25">
      <c r="A431" t="s">
        <v>6751</v>
      </c>
      <c r="B431" t="s">
        <v>6897</v>
      </c>
      <c r="C431" t="s">
        <v>568</v>
      </c>
      <c r="D431" t="str">
        <f>VLOOKUP(C431,'Programas-Mestrado'!$C:$D,2,0)</f>
        <v>PPGEEs</v>
      </c>
      <c r="E431" t="s">
        <v>258</v>
      </c>
      <c r="F431" s="10">
        <v>45352</v>
      </c>
      <c r="G431" s="10">
        <v>46081</v>
      </c>
      <c r="H431" s="10">
        <f>EDATE(G431,1)</f>
        <v>46109</v>
      </c>
      <c r="I431" s="10" t="s">
        <v>987</v>
      </c>
      <c r="J431" s="10" t="s">
        <v>988</v>
      </c>
      <c r="K431" t="s">
        <v>3352</v>
      </c>
      <c r="P431" s="29">
        <f t="shared" si="6"/>
        <v>46081</v>
      </c>
      <c r="Q431" s="30"/>
      <c r="R431" s="30"/>
      <c r="S431" s="30"/>
    </row>
    <row r="432" spans="1:19" x14ac:dyDescent="0.25">
      <c r="A432" t="s">
        <v>7069</v>
      </c>
      <c r="B432" t="s">
        <v>7114</v>
      </c>
      <c r="C432" t="s">
        <v>568</v>
      </c>
      <c r="D432" t="str">
        <f>VLOOKUP(C432,'Programas-Mestrado'!$C:$D,2,0)</f>
        <v>PPGEEs</v>
      </c>
      <c r="E432" t="s">
        <v>258</v>
      </c>
      <c r="F432" s="10">
        <v>45383</v>
      </c>
      <c r="G432" s="10">
        <v>46081</v>
      </c>
      <c r="H432" s="10">
        <f>EDATE(G432,1)</f>
        <v>46109</v>
      </c>
      <c r="I432" s="10" t="s">
        <v>987</v>
      </c>
      <c r="J432" s="10" t="s">
        <v>988</v>
      </c>
      <c r="K432" t="s">
        <v>3352</v>
      </c>
      <c r="P432" s="29">
        <f t="shared" si="6"/>
        <v>46081</v>
      </c>
      <c r="Q432" s="30"/>
      <c r="R432" s="30"/>
      <c r="S432" s="30"/>
    </row>
    <row r="433" spans="1:19" x14ac:dyDescent="0.25">
      <c r="A433" t="s">
        <v>7070</v>
      </c>
      <c r="B433" t="s">
        <v>7115</v>
      </c>
      <c r="C433" t="s">
        <v>568</v>
      </c>
      <c r="D433" t="str">
        <f>VLOOKUP(C433,'Programas-Mestrado'!$C:$D,2,0)</f>
        <v>PPGEEs</v>
      </c>
      <c r="E433" t="s">
        <v>258</v>
      </c>
      <c r="F433" s="10">
        <v>45383</v>
      </c>
      <c r="G433" s="10">
        <v>46081</v>
      </c>
      <c r="H433" s="10">
        <f>EDATE(G433,1)</f>
        <v>46109</v>
      </c>
      <c r="I433" s="10" t="s">
        <v>987</v>
      </c>
      <c r="J433" s="10" t="s">
        <v>988</v>
      </c>
      <c r="K433" t="s">
        <v>3352</v>
      </c>
      <c r="P433" s="29">
        <f t="shared" si="6"/>
        <v>46081</v>
      </c>
      <c r="Q433" s="30"/>
      <c r="R433" s="30"/>
      <c r="S433" s="30"/>
    </row>
    <row r="434" spans="1:19" x14ac:dyDescent="0.25">
      <c r="A434" t="s">
        <v>6752</v>
      </c>
      <c r="B434" t="s">
        <v>6898</v>
      </c>
      <c r="C434" t="s">
        <v>568</v>
      </c>
      <c r="D434" t="str">
        <f>VLOOKUP(C434,'Programas-Mestrado'!$C:$D,2,0)</f>
        <v>PPGEEs</v>
      </c>
      <c r="E434" t="s">
        <v>258</v>
      </c>
      <c r="F434" s="10">
        <v>45352</v>
      </c>
      <c r="G434" s="10">
        <v>46081</v>
      </c>
      <c r="H434" s="10">
        <f>EDATE(G434,1)</f>
        <v>46109</v>
      </c>
      <c r="I434" t="s">
        <v>987</v>
      </c>
      <c r="J434" s="10" t="s">
        <v>988</v>
      </c>
      <c r="K434" t="s">
        <v>3352</v>
      </c>
      <c r="P434" s="29">
        <f t="shared" si="6"/>
        <v>46081</v>
      </c>
      <c r="Q434" s="30"/>
      <c r="R434" s="30"/>
      <c r="S434" s="30"/>
    </row>
    <row r="435" spans="1:19" x14ac:dyDescent="0.25">
      <c r="A435" t="s">
        <v>6255</v>
      </c>
      <c r="B435" t="s">
        <v>6258</v>
      </c>
      <c r="C435" t="s">
        <v>568</v>
      </c>
      <c r="D435" t="str">
        <f>VLOOKUP(C435,'Programas-Mestrado'!$C:$D,2,0)</f>
        <v>PPGEEs</v>
      </c>
      <c r="E435" t="s">
        <v>258</v>
      </c>
      <c r="F435" s="10">
        <v>45078</v>
      </c>
      <c r="G435" s="10">
        <v>45716</v>
      </c>
      <c r="H435" s="10">
        <f>EDATE(G435,1)</f>
        <v>45744</v>
      </c>
      <c r="I435" s="10" t="s">
        <v>987</v>
      </c>
      <c r="J435" s="10" t="s">
        <v>988</v>
      </c>
      <c r="K435" t="s">
        <v>3352</v>
      </c>
      <c r="P435" s="29">
        <f t="shared" si="6"/>
        <v>45716</v>
      </c>
      <c r="Q435" s="30"/>
      <c r="R435" s="30"/>
      <c r="S435" s="30"/>
    </row>
    <row r="436" spans="1:19" x14ac:dyDescent="0.25">
      <c r="A436" t="s">
        <v>5347</v>
      </c>
      <c r="B436" t="s">
        <v>5494</v>
      </c>
      <c r="C436" t="s">
        <v>568</v>
      </c>
      <c r="D436" t="str">
        <f>VLOOKUP(C436,'Programas-Mestrado'!$C:$D,2,0)</f>
        <v>PPGEEs</v>
      </c>
      <c r="E436" t="s">
        <v>258</v>
      </c>
      <c r="F436" s="10">
        <v>44986</v>
      </c>
      <c r="G436" s="10">
        <v>45716</v>
      </c>
      <c r="H436" s="10">
        <f>EDATE(G436,1)</f>
        <v>45744</v>
      </c>
      <c r="I436" s="10" t="s">
        <v>987</v>
      </c>
      <c r="J436" s="10" t="s">
        <v>988</v>
      </c>
      <c r="K436" t="s">
        <v>3352</v>
      </c>
      <c r="P436" s="29">
        <f t="shared" si="6"/>
        <v>45716</v>
      </c>
      <c r="Q436" s="30"/>
      <c r="R436" s="30"/>
      <c r="S436" s="30"/>
    </row>
    <row r="437" spans="1:19" x14ac:dyDescent="0.25">
      <c r="A437" t="s">
        <v>6567</v>
      </c>
      <c r="B437" t="s">
        <v>6575</v>
      </c>
      <c r="C437" t="s">
        <v>568</v>
      </c>
      <c r="D437" t="str">
        <f>VLOOKUP(C437,'Programas-Mestrado'!$C:$D,2,0)</f>
        <v>PPGEEs</v>
      </c>
      <c r="E437" t="s">
        <v>258</v>
      </c>
      <c r="F437" s="10">
        <v>45261</v>
      </c>
      <c r="G437" s="10">
        <v>45716</v>
      </c>
      <c r="H437" s="10">
        <f>EDATE(G437,1)</f>
        <v>45744</v>
      </c>
      <c r="I437" t="s">
        <v>987</v>
      </c>
      <c r="J437" s="10" t="s">
        <v>988</v>
      </c>
      <c r="K437" t="s">
        <v>3352</v>
      </c>
      <c r="P437" s="29">
        <f t="shared" si="6"/>
        <v>45716</v>
      </c>
      <c r="Q437" s="30"/>
      <c r="R437" s="30"/>
      <c r="S437" s="30"/>
    </row>
    <row r="438" spans="1:19" x14ac:dyDescent="0.25">
      <c r="A438" t="s">
        <v>5348</v>
      </c>
      <c r="B438" t="s">
        <v>5495</v>
      </c>
      <c r="C438" t="s">
        <v>568</v>
      </c>
      <c r="D438" t="str">
        <f>VLOOKUP(C438,'Programas-Mestrado'!$C:$D,2,0)</f>
        <v>PPGEEs</v>
      </c>
      <c r="E438" t="s">
        <v>258</v>
      </c>
      <c r="F438" s="10">
        <v>44986</v>
      </c>
      <c r="G438" s="10">
        <v>45716</v>
      </c>
      <c r="H438" s="10">
        <f>EDATE(G438,1)</f>
        <v>45744</v>
      </c>
      <c r="I438" s="10" t="s">
        <v>987</v>
      </c>
      <c r="J438" s="10" t="s">
        <v>988</v>
      </c>
      <c r="K438" t="s">
        <v>3352</v>
      </c>
      <c r="P438" s="29">
        <f t="shared" si="6"/>
        <v>45716</v>
      </c>
      <c r="Q438" s="30"/>
      <c r="R438" s="30"/>
      <c r="S438" s="30"/>
    </row>
    <row r="439" spans="1:19" x14ac:dyDescent="0.25">
      <c r="A439" t="s">
        <v>5944</v>
      </c>
      <c r="B439" t="s">
        <v>5991</v>
      </c>
      <c r="C439" t="s">
        <v>568</v>
      </c>
      <c r="D439" t="str">
        <f>VLOOKUP(C439,'Programas-Mestrado'!$C:$D,2,0)</f>
        <v>PPGEEs</v>
      </c>
      <c r="E439" t="s">
        <v>258</v>
      </c>
      <c r="F439" s="10">
        <v>44986</v>
      </c>
      <c r="G439" s="10">
        <v>45716</v>
      </c>
      <c r="H439" s="10">
        <f>EDATE(G439,1)</f>
        <v>45744</v>
      </c>
      <c r="I439" s="10" t="s">
        <v>987</v>
      </c>
      <c r="J439" s="10" t="s">
        <v>988</v>
      </c>
      <c r="K439" t="s">
        <v>3352</v>
      </c>
      <c r="P439" s="29">
        <f t="shared" si="6"/>
        <v>45716</v>
      </c>
      <c r="Q439" s="30"/>
      <c r="R439" s="30"/>
      <c r="S439" s="30"/>
    </row>
    <row r="440" spans="1:19" x14ac:dyDescent="0.25">
      <c r="A440" t="s">
        <v>6256</v>
      </c>
      <c r="B440" t="s">
        <v>6259</v>
      </c>
      <c r="C440" t="s">
        <v>568</v>
      </c>
      <c r="D440" t="str">
        <f>VLOOKUP(C440,'Programas-Mestrado'!$C:$D,2,0)</f>
        <v>PPGEEs</v>
      </c>
      <c r="E440" t="s">
        <v>258</v>
      </c>
      <c r="F440" s="10">
        <v>45078</v>
      </c>
      <c r="G440" s="10">
        <v>45716</v>
      </c>
      <c r="H440" s="10">
        <f>EDATE(G440,1)</f>
        <v>45744</v>
      </c>
      <c r="I440" s="10" t="s">
        <v>987</v>
      </c>
      <c r="J440" s="10" t="s">
        <v>988</v>
      </c>
      <c r="K440" t="s">
        <v>3352</v>
      </c>
      <c r="P440" s="29">
        <f t="shared" si="6"/>
        <v>45716</v>
      </c>
      <c r="Q440" s="30"/>
      <c r="R440" s="30"/>
      <c r="S440" s="30"/>
    </row>
    <row r="441" spans="1:19" x14ac:dyDescent="0.25">
      <c r="A441" t="s">
        <v>6749</v>
      </c>
      <c r="B441" t="s">
        <v>6894</v>
      </c>
      <c r="C441" t="s">
        <v>568</v>
      </c>
      <c r="D441" t="str">
        <f>VLOOKUP(C441,'Programas-Mestrado'!$C:$D,2,0)</f>
        <v>PPGEEs</v>
      </c>
      <c r="E441" t="s">
        <v>517</v>
      </c>
      <c r="F441" s="10">
        <v>45352</v>
      </c>
      <c r="G441" s="10">
        <v>46812</v>
      </c>
      <c r="H441" s="10">
        <f>EDATE(G441,1)</f>
        <v>46841</v>
      </c>
      <c r="I441" t="s">
        <v>987</v>
      </c>
      <c r="J441" s="10" t="s">
        <v>988</v>
      </c>
      <c r="K441" t="s">
        <v>3352</v>
      </c>
      <c r="P441" s="29">
        <f t="shared" si="6"/>
        <v>46812</v>
      </c>
      <c r="Q441" s="30"/>
      <c r="R441" s="30"/>
      <c r="S441" s="30"/>
    </row>
    <row r="442" spans="1:19" x14ac:dyDescent="0.25">
      <c r="A442" t="s">
        <v>6651</v>
      </c>
      <c r="B442" t="s">
        <v>6667</v>
      </c>
      <c r="C442" t="s">
        <v>568</v>
      </c>
      <c r="D442" t="str">
        <f>VLOOKUP(C442,'Programas-Mestrado'!$C:$D,2,0)</f>
        <v>PPGEEs</v>
      </c>
      <c r="E442" t="s">
        <v>517</v>
      </c>
      <c r="F442" s="10">
        <v>45323</v>
      </c>
      <c r="G442" s="10">
        <v>46265</v>
      </c>
      <c r="H442" s="10">
        <f>EDATE(G442,1)</f>
        <v>46295</v>
      </c>
      <c r="I442" s="10" t="s">
        <v>987</v>
      </c>
      <c r="J442" s="10" t="s">
        <v>988</v>
      </c>
      <c r="K442" t="s">
        <v>3352</v>
      </c>
      <c r="P442" s="29">
        <f t="shared" si="6"/>
        <v>46265</v>
      </c>
      <c r="Q442" s="30"/>
      <c r="R442" s="30"/>
      <c r="S442" s="30"/>
    </row>
    <row r="443" spans="1:19" x14ac:dyDescent="0.25">
      <c r="A443" t="s">
        <v>5670</v>
      </c>
      <c r="B443" t="s">
        <v>5985</v>
      </c>
      <c r="C443" t="s">
        <v>568</v>
      </c>
      <c r="D443" t="str">
        <f>VLOOKUP(C443,'Programas-Mestrado'!$C:$D,2,0)</f>
        <v>PPGEEs</v>
      </c>
      <c r="E443" t="s">
        <v>517</v>
      </c>
      <c r="F443" s="10">
        <v>44986</v>
      </c>
      <c r="G443" s="10">
        <v>46446</v>
      </c>
      <c r="H443" s="10">
        <f>EDATE(G443,1)</f>
        <v>46474</v>
      </c>
      <c r="I443" s="10" t="s">
        <v>987</v>
      </c>
      <c r="J443" s="10" t="s">
        <v>988</v>
      </c>
      <c r="K443" t="s">
        <v>3352</v>
      </c>
      <c r="P443" s="29">
        <f t="shared" si="6"/>
        <v>46446</v>
      </c>
      <c r="Q443" s="30"/>
      <c r="R443" s="30"/>
      <c r="S443" s="30"/>
    </row>
    <row r="444" spans="1:19" x14ac:dyDescent="0.25">
      <c r="A444" t="s">
        <v>5671</v>
      </c>
      <c r="B444" t="s">
        <v>5986</v>
      </c>
      <c r="C444" t="s">
        <v>568</v>
      </c>
      <c r="D444" t="str">
        <f>VLOOKUP(C444,'Programas-Mestrado'!$C:$D,2,0)</f>
        <v>PPGEEs</v>
      </c>
      <c r="E444" t="s">
        <v>517</v>
      </c>
      <c r="F444" s="10">
        <v>44986</v>
      </c>
      <c r="G444" s="10">
        <v>46446</v>
      </c>
      <c r="H444" s="10">
        <f>EDATE(G444,1)</f>
        <v>46474</v>
      </c>
      <c r="I444" s="10" t="s">
        <v>987</v>
      </c>
      <c r="J444" s="10" t="s">
        <v>988</v>
      </c>
      <c r="K444" t="s">
        <v>3352</v>
      </c>
      <c r="P444" s="29">
        <f t="shared" si="6"/>
        <v>46446</v>
      </c>
      <c r="Q444" s="30"/>
      <c r="R444" s="30"/>
      <c r="S444" s="30"/>
    </row>
    <row r="445" spans="1:19" x14ac:dyDescent="0.25">
      <c r="A445" t="s">
        <v>2570</v>
      </c>
      <c r="B445" t="s">
        <v>5184</v>
      </c>
      <c r="C445" t="s">
        <v>568</v>
      </c>
      <c r="D445" t="str">
        <f>VLOOKUP(C445,'Programas-Mestrado'!$C:$D,2,0)</f>
        <v>PPGEEs</v>
      </c>
      <c r="E445" t="s">
        <v>517</v>
      </c>
      <c r="F445" s="10">
        <v>44896</v>
      </c>
      <c r="G445" s="10">
        <v>45900</v>
      </c>
      <c r="H445" s="10">
        <f>EDATE(G445,1)</f>
        <v>45930</v>
      </c>
      <c r="I445" s="10" t="s">
        <v>987</v>
      </c>
      <c r="J445" s="10" t="s">
        <v>988</v>
      </c>
      <c r="K445" t="s">
        <v>3352</v>
      </c>
      <c r="P445" s="29">
        <f t="shared" si="6"/>
        <v>45900</v>
      </c>
      <c r="Q445" s="30"/>
      <c r="R445" s="30"/>
      <c r="S445" s="30"/>
    </row>
    <row r="446" spans="1:19" x14ac:dyDescent="0.25">
      <c r="A446" t="s">
        <v>4901</v>
      </c>
      <c r="B446" t="s">
        <v>7356</v>
      </c>
      <c r="C446" t="s">
        <v>568</v>
      </c>
      <c r="D446" t="str">
        <f>VLOOKUP(C446,'Programas-Mestrado'!$C:$D,2,0)</f>
        <v>PPGEEs</v>
      </c>
      <c r="E446" t="s">
        <v>517</v>
      </c>
      <c r="F446" s="10">
        <v>45474</v>
      </c>
      <c r="G446" s="10">
        <v>46812</v>
      </c>
      <c r="H446" s="10">
        <f>EDATE(G446,1)</f>
        <v>46841</v>
      </c>
      <c r="I446" s="10" t="s">
        <v>987</v>
      </c>
      <c r="J446" s="10" t="s">
        <v>988</v>
      </c>
      <c r="K446" t="s">
        <v>3352</v>
      </c>
      <c r="P446" s="29">
        <f t="shared" si="6"/>
        <v>46812</v>
      </c>
      <c r="Q446" s="30"/>
      <c r="R446" s="30"/>
      <c r="S446" s="30"/>
    </row>
    <row r="447" spans="1:19" x14ac:dyDescent="0.25">
      <c r="A447" t="s">
        <v>6626</v>
      </c>
      <c r="B447" t="s">
        <v>6637</v>
      </c>
      <c r="C447" t="s">
        <v>568</v>
      </c>
      <c r="D447" t="str">
        <f>VLOOKUP(C447,'Programas-Mestrado'!$C:$D,2,0)</f>
        <v>PPGEEs</v>
      </c>
      <c r="E447" t="s">
        <v>517</v>
      </c>
      <c r="F447" s="10">
        <v>45323</v>
      </c>
      <c r="G447" s="10">
        <v>46265</v>
      </c>
      <c r="H447" s="10">
        <f>EDATE(G447,1)</f>
        <v>46295</v>
      </c>
      <c r="I447" s="10" t="s">
        <v>987</v>
      </c>
      <c r="J447" s="10" t="s">
        <v>988</v>
      </c>
      <c r="K447" t="s">
        <v>3352</v>
      </c>
      <c r="P447" s="29">
        <f t="shared" si="6"/>
        <v>46265</v>
      </c>
      <c r="Q447" s="30"/>
      <c r="R447" s="30"/>
      <c r="S447" s="30"/>
    </row>
    <row r="448" spans="1:19" x14ac:dyDescent="0.25">
      <c r="A448" t="s">
        <v>6565</v>
      </c>
      <c r="B448" t="s">
        <v>6573</v>
      </c>
      <c r="C448" t="s">
        <v>568</v>
      </c>
      <c r="D448" t="str">
        <f>VLOOKUP(C448,'Programas-Mestrado'!$C:$D,2,0)</f>
        <v>PPGEEs</v>
      </c>
      <c r="E448" t="s">
        <v>517</v>
      </c>
      <c r="F448" s="10">
        <v>45261</v>
      </c>
      <c r="G448" s="10">
        <v>45900</v>
      </c>
      <c r="H448" s="10">
        <f>EDATE(G448,1)</f>
        <v>45930</v>
      </c>
      <c r="I448" s="10" t="s">
        <v>987</v>
      </c>
      <c r="J448" s="10" t="s">
        <v>988</v>
      </c>
      <c r="K448" t="s">
        <v>3352</v>
      </c>
      <c r="P448" s="29">
        <f t="shared" si="6"/>
        <v>45900</v>
      </c>
      <c r="Q448" s="30"/>
      <c r="R448" s="30"/>
      <c r="S448" s="30"/>
    </row>
    <row r="449" spans="1:19" x14ac:dyDescent="0.25">
      <c r="A449" t="s">
        <v>3807</v>
      </c>
      <c r="B449" t="s">
        <v>4658</v>
      </c>
      <c r="C449" t="s">
        <v>568</v>
      </c>
      <c r="D449" t="str">
        <f>VLOOKUP(C449,'Programas-Mestrado'!$C:$D,2,0)</f>
        <v>PPGEEs</v>
      </c>
      <c r="E449" t="s">
        <v>517</v>
      </c>
      <c r="F449" s="10">
        <v>44652</v>
      </c>
      <c r="G449" s="10">
        <v>46053</v>
      </c>
      <c r="H449" s="10">
        <f>EDATE(G449,1)</f>
        <v>46081</v>
      </c>
      <c r="I449" s="10" t="s">
        <v>987</v>
      </c>
      <c r="J449" s="10" t="s">
        <v>988</v>
      </c>
      <c r="K449" t="s">
        <v>3352</v>
      </c>
      <c r="P449" s="29">
        <f t="shared" si="6"/>
        <v>46053</v>
      </c>
      <c r="Q449" s="30"/>
      <c r="R449" s="30"/>
      <c r="S449" s="30"/>
    </row>
    <row r="450" spans="1:19" x14ac:dyDescent="0.25">
      <c r="A450" t="s">
        <v>6254</v>
      </c>
      <c r="B450" t="s">
        <v>6257</v>
      </c>
      <c r="C450" t="s">
        <v>568</v>
      </c>
      <c r="D450" t="str">
        <f>VLOOKUP(C450,'Programas-Mestrado'!$C:$D,2,0)</f>
        <v>PPGEEs</v>
      </c>
      <c r="E450" t="s">
        <v>517</v>
      </c>
      <c r="F450" s="10">
        <v>45078</v>
      </c>
      <c r="G450" s="10">
        <v>46446</v>
      </c>
      <c r="H450" s="10">
        <f>EDATE(G450,1)</f>
        <v>46474</v>
      </c>
      <c r="I450" s="10" t="s">
        <v>987</v>
      </c>
      <c r="J450" s="10" t="s">
        <v>988</v>
      </c>
      <c r="K450" t="s">
        <v>3352</v>
      </c>
      <c r="P450" s="29">
        <f t="shared" ref="P450:P513" si="7">EDATE(G450,0)</f>
        <v>46446</v>
      </c>
      <c r="Q450" s="30"/>
      <c r="R450" s="30"/>
      <c r="S450" s="30"/>
    </row>
    <row r="451" spans="1:19" x14ac:dyDescent="0.25">
      <c r="A451" t="s">
        <v>7148</v>
      </c>
      <c r="B451" t="s">
        <v>5987</v>
      </c>
      <c r="C451" t="s">
        <v>568</v>
      </c>
      <c r="D451" t="str">
        <f>VLOOKUP(C451,'Programas-Mestrado'!$C:$D,2,0)</f>
        <v>PPGEEs</v>
      </c>
      <c r="E451" t="s">
        <v>517</v>
      </c>
      <c r="F451" s="10">
        <v>44986</v>
      </c>
      <c r="G451" s="10">
        <v>46446</v>
      </c>
      <c r="H451" s="10">
        <f>EDATE(G451,1)</f>
        <v>46474</v>
      </c>
      <c r="I451" s="10" t="s">
        <v>987</v>
      </c>
      <c r="J451" s="10" t="s">
        <v>988</v>
      </c>
      <c r="K451" t="s">
        <v>3352</v>
      </c>
      <c r="P451" s="29">
        <f t="shared" si="7"/>
        <v>46446</v>
      </c>
      <c r="Q451" s="30"/>
      <c r="R451" s="30"/>
      <c r="S451" s="30"/>
    </row>
    <row r="452" spans="1:19" x14ac:dyDescent="0.25">
      <c r="A452" t="s">
        <v>4292</v>
      </c>
      <c r="B452" t="s">
        <v>4239</v>
      </c>
      <c r="C452" t="s">
        <v>568</v>
      </c>
      <c r="D452" t="str">
        <f>VLOOKUP(C452,'Programas-Mestrado'!$C:$D,2,0)</f>
        <v>PPGEEs</v>
      </c>
      <c r="E452" t="s">
        <v>517</v>
      </c>
      <c r="F452" s="10">
        <v>44531</v>
      </c>
      <c r="G452" s="10">
        <v>45716</v>
      </c>
      <c r="H452" s="10">
        <f>EDATE(G452,1)</f>
        <v>45744</v>
      </c>
      <c r="I452" s="10" t="s">
        <v>987</v>
      </c>
      <c r="J452" s="10" t="s">
        <v>988</v>
      </c>
      <c r="K452" t="s">
        <v>3352</v>
      </c>
      <c r="P452" s="29">
        <f t="shared" si="7"/>
        <v>45716</v>
      </c>
      <c r="Q452" s="30"/>
      <c r="R452" s="30"/>
      <c r="S452" s="30"/>
    </row>
    <row r="453" spans="1:19" x14ac:dyDescent="0.25">
      <c r="A453" t="s">
        <v>3967</v>
      </c>
      <c r="B453" t="s">
        <v>3986</v>
      </c>
      <c r="C453" t="s">
        <v>568</v>
      </c>
      <c r="D453" t="str">
        <f>VLOOKUP(C453,'Programas-Mestrado'!$C:$D,2,0)</f>
        <v>PPGEEs</v>
      </c>
      <c r="E453" t="s">
        <v>517</v>
      </c>
      <c r="F453" s="10">
        <v>44378</v>
      </c>
      <c r="G453" s="10">
        <v>45626</v>
      </c>
      <c r="H453" s="10">
        <f>EDATE(G453,1)</f>
        <v>45656</v>
      </c>
      <c r="I453" t="s">
        <v>987</v>
      </c>
      <c r="J453" s="10" t="s">
        <v>988</v>
      </c>
      <c r="K453" t="s">
        <v>3352</v>
      </c>
      <c r="P453" s="29">
        <f t="shared" si="7"/>
        <v>45626</v>
      </c>
      <c r="Q453" s="30"/>
      <c r="R453" s="30"/>
      <c r="S453" s="30"/>
    </row>
    <row r="454" spans="1:19" x14ac:dyDescent="0.25">
      <c r="A454" t="s">
        <v>6652</v>
      </c>
      <c r="B454" t="s">
        <v>6668</v>
      </c>
      <c r="C454" t="s">
        <v>568</v>
      </c>
      <c r="D454" t="str">
        <f>VLOOKUP(C454,'Programas-Mestrado'!$C:$D,2,0)</f>
        <v>PPGEEs</v>
      </c>
      <c r="E454" t="s">
        <v>517</v>
      </c>
      <c r="F454" s="10">
        <v>45323</v>
      </c>
      <c r="G454" s="10">
        <v>46265</v>
      </c>
      <c r="H454" s="10">
        <f>EDATE(G454,1)</f>
        <v>46295</v>
      </c>
      <c r="I454" s="10" t="s">
        <v>987</v>
      </c>
      <c r="J454" s="10" t="s">
        <v>988</v>
      </c>
      <c r="K454" t="s">
        <v>3352</v>
      </c>
      <c r="P454" s="29">
        <f t="shared" si="7"/>
        <v>46265</v>
      </c>
      <c r="Q454" s="30"/>
      <c r="R454" s="30"/>
      <c r="S454" s="30"/>
    </row>
    <row r="455" spans="1:19" x14ac:dyDescent="0.25">
      <c r="A455" t="s">
        <v>5942</v>
      </c>
      <c r="B455" t="s">
        <v>5988</v>
      </c>
      <c r="C455" t="s">
        <v>568</v>
      </c>
      <c r="D455" t="str">
        <f>VLOOKUP(C455,'Programas-Mestrado'!$C:$D,2,0)</f>
        <v>PPGEEs</v>
      </c>
      <c r="E455" t="s">
        <v>517</v>
      </c>
      <c r="F455" s="10">
        <v>44986</v>
      </c>
      <c r="G455" s="10">
        <v>46446</v>
      </c>
      <c r="H455" s="10">
        <f>EDATE(G455,1)</f>
        <v>46474</v>
      </c>
      <c r="I455" s="10" t="s">
        <v>987</v>
      </c>
      <c r="J455" s="10" t="s">
        <v>988</v>
      </c>
      <c r="K455" t="s">
        <v>3352</v>
      </c>
      <c r="P455" s="29">
        <f t="shared" si="7"/>
        <v>46446</v>
      </c>
      <c r="Q455" s="30"/>
      <c r="R455" s="30"/>
      <c r="S455" s="30"/>
    </row>
    <row r="456" spans="1:19" x14ac:dyDescent="0.25">
      <c r="A456" t="s">
        <v>6547</v>
      </c>
      <c r="B456" t="s">
        <v>6559</v>
      </c>
      <c r="C456" t="s">
        <v>568</v>
      </c>
      <c r="D456" t="str">
        <f>VLOOKUP(C456,'Programas-Mestrado'!$C:$D,2,0)</f>
        <v>PPGEEs</v>
      </c>
      <c r="E456" t="s">
        <v>517</v>
      </c>
      <c r="F456" s="10">
        <v>45261</v>
      </c>
      <c r="G456" s="10">
        <v>46446</v>
      </c>
      <c r="H456" s="10">
        <f>EDATE(G456,1)</f>
        <v>46474</v>
      </c>
      <c r="I456" s="10" t="s">
        <v>987</v>
      </c>
      <c r="J456" s="10" t="s">
        <v>988</v>
      </c>
      <c r="K456" t="s">
        <v>3352</v>
      </c>
      <c r="P456" s="29">
        <f t="shared" si="7"/>
        <v>46446</v>
      </c>
      <c r="Q456" s="30"/>
      <c r="R456" s="30"/>
      <c r="S456" s="30"/>
    </row>
    <row r="457" spans="1:19" x14ac:dyDescent="0.25">
      <c r="A457" t="s">
        <v>2575</v>
      </c>
      <c r="B457" t="s">
        <v>4484</v>
      </c>
      <c r="C457" t="s">
        <v>568</v>
      </c>
      <c r="D457" t="str">
        <f>VLOOKUP(C457,'Programas-Mestrado'!$C:$D,2,0)</f>
        <v>PPGEEs</v>
      </c>
      <c r="E457" t="s">
        <v>517</v>
      </c>
      <c r="F457" s="10">
        <v>44621</v>
      </c>
      <c r="G457" s="10">
        <v>45657</v>
      </c>
      <c r="H457" s="10">
        <f>EDATE(G457,1)</f>
        <v>45688</v>
      </c>
      <c r="I457" s="10" t="s">
        <v>987</v>
      </c>
      <c r="J457" s="10" t="s">
        <v>988</v>
      </c>
      <c r="K457" t="s">
        <v>3352</v>
      </c>
      <c r="P457" s="29">
        <f t="shared" si="7"/>
        <v>45657</v>
      </c>
      <c r="Q457" s="30"/>
      <c r="R457" s="30"/>
      <c r="S457" s="30"/>
    </row>
    <row r="458" spans="1:19" x14ac:dyDescent="0.25">
      <c r="A458" t="s">
        <v>4792</v>
      </c>
      <c r="B458" t="s">
        <v>4809</v>
      </c>
      <c r="C458" t="s">
        <v>568</v>
      </c>
      <c r="D458" t="str">
        <f>VLOOKUP(C458,'Programas-Mestrado'!$C:$D,2,0)</f>
        <v>PPGEEs</v>
      </c>
      <c r="E458" t="s">
        <v>517</v>
      </c>
      <c r="F458" s="10">
        <v>44743</v>
      </c>
      <c r="G458" s="10">
        <v>45930</v>
      </c>
      <c r="H458" s="10">
        <f>EDATE(G458,1)</f>
        <v>45960</v>
      </c>
      <c r="I458" s="10" t="s">
        <v>987</v>
      </c>
      <c r="J458" s="10" t="s">
        <v>988</v>
      </c>
      <c r="K458" t="s">
        <v>3352</v>
      </c>
      <c r="P458" s="29">
        <f t="shared" si="7"/>
        <v>45930</v>
      </c>
      <c r="Q458" s="30"/>
      <c r="R458" s="30"/>
      <c r="S458" s="30"/>
    </row>
    <row r="459" spans="1:19" x14ac:dyDescent="0.25">
      <c r="A459" t="s">
        <v>5943</v>
      </c>
      <c r="B459" t="s">
        <v>5989</v>
      </c>
      <c r="C459" t="s">
        <v>568</v>
      </c>
      <c r="D459" t="str">
        <f>VLOOKUP(C459,'Programas-Mestrado'!$C:$D,2,0)</f>
        <v>PPGEEs</v>
      </c>
      <c r="E459" t="s">
        <v>517</v>
      </c>
      <c r="F459" s="10">
        <v>44986</v>
      </c>
      <c r="G459" s="10">
        <v>46446</v>
      </c>
      <c r="H459" s="10">
        <f>EDATE(G459,1)</f>
        <v>46474</v>
      </c>
      <c r="I459" t="s">
        <v>987</v>
      </c>
      <c r="J459" s="10" t="s">
        <v>988</v>
      </c>
      <c r="K459" t="s">
        <v>3352</v>
      </c>
      <c r="P459" s="29">
        <f t="shared" si="7"/>
        <v>46446</v>
      </c>
      <c r="Q459" s="30"/>
      <c r="R459" s="30"/>
      <c r="S459" s="30"/>
    </row>
    <row r="460" spans="1:19" x14ac:dyDescent="0.25">
      <c r="A460" t="s">
        <v>2460</v>
      </c>
      <c r="B460" t="s">
        <v>5990</v>
      </c>
      <c r="C460" t="s">
        <v>568</v>
      </c>
      <c r="D460" t="str">
        <f>VLOOKUP(C460,'Programas-Mestrado'!$C:$D,2,0)</f>
        <v>PPGEEs</v>
      </c>
      <c r="E460" t="s">
        <v>517</v>
      </c>
      <c r="F460" s="10">
        <v>44986</v>
      </c>
      <c r="G460" s="10">
        <v>46446</v>
      </c>
      <c r="H460" s="10">
        <f>EDATE(G460,1)</f>
        <v>46474</v>
      </c>
      <c r="I460" s="10" t="s">
        <v>987</v>
      </c>
      <c r="J460" s="10" t="s">
        <v>988</v>
      </c>
      <c r="K460" t="s">
        <v>3352</v>
      </c>
      <c r="P460" s="29">
        <f t="shared" si="7"/>
        <v>46446</v>
      </c>
      <c r="Q460" s="30"/>
      <c r="R460" s="30"/>
      <c r="S460" s="30"/>
    </row>
    <row r="461" spans="1:19" x14ac:dyDescent="0.25">
      <c r="A461" t="s">
        <v>4203</v>
      </c>
      <c r="B461" t="s">
        <v>6895</v>
      </c>
      <c r="C461" t="s">
        <v>568</v>
      </c>
      <c r="D461" t="str">
        <f>VLOOKUP(C461,'Programas-Mestrado'!$C:$D,2,0)</f>
        <v>PPGEEs</v>
      </c>
      <c r="E461" t="s">
        <v>517</v>
      </c>
      <c r="F461" s="10">
        <v>45352</v>
      </c>
      <c r="G461" s="10">
        <v>46812</v>
      </c>
      <c r="H461" s="10">
        <f>EDATE(G461,1)</f>
        <v>46841</v>
      </c>
      <c r="I461" s="10" t="s">
        <v>987</v>
      </c>
      <c r="J461" s="10" t="s">
        <v>988</v>
      </c>
      <c r="K461" t="s">
        <v>3352</v>
      </c>
      <c r="P461" s="29">
        <f t="shared" si="7"/>
        <v>46812</v>
      </c>
      <c r="Q461" s="30"/>
      <c r="R461" s="30"/>
      <c r="S461" s="30"/>
    </row>
    <row r="462" spans="1:19" x14ac:dyDescent="0.25">
      <c r="A462" t="s">
        <v>6734</v>
      </c>
      <c r="B462" t="s">
        <v>6876</v>
      </c>
      <c r="C462" t="s">
        <v>873</v>
      </c>
      <c r="D462" t="str">
        <f>VLOOKUP(C462,'Programas-Mestrado'!$C:$D,2,0)</f>
        <v>PPGEMEc</v>
      </c>
      <c r="E462" t="s">
        <v>258</v>
      </c>
      <c r="F462" s="10">
        <v>45352</v>
      </c>
      <c r="G462" s="10">
        <v>45869</v>
      </c>
      <c r="H462" s="10">
        <f>EDATE(G462,1)</f>
        <v>45900</v>
      </c>
      <c r="I462" s="10" t="s">
        <v>987</v>
      </c>
      <c r="J462" s="10" t="s">
        <v>988</v>
      </c>
      <c r="K462" t="s">
        <v>3351</v>
      </c>
      <c r="P462" s="29">
        <f t="shared" si="7"/>
        <v>45869</v>
      </c>
      <c r="Q462" s="30"/>
      <c r="R462" s="30"/>
      <c r="S462" s="30"/>
    </row>
    <row r="463" spans="1:19" x14ac:dyDescent="0.25">
      <c r="A463" t="s">
        <v>6164</v>
      </c>
      <c r="B463" t="s">
        <v>6200</v>
      </c>
      <c r="C463" t="s">
        <v>873</v>
      </c>
      <c r="D463" t="str">
        <f>VLOOKUP(C463,'Programas-Mestrado'!$C:$D,2,0)</f>
        <v>PPGEMEc</v>
      </c>
      <c r="E463" t="s">
        <v>258</v>
      </c>
      <c r="F463" s="10">
        <v>45047</v>
      </c>
      <c r="G463" s="10">
        <v>45777</v>
      </c>
      <c r="H463" s="10">
        <f>EDATE(G463,1)</f>
        <v>45807</v>
      </c>
      <c r="I463" t="s">
        <v>987</v>
      </c>
      <c r="J463" s="10" t="s">
        <v>988</v>
      </c>
      <c r="K463" t="s">
        <v>3351</v>
      </c>
      <c r="P463" s="29">
        <f t="shared" si="7"/>
        <v>45777</v>
      </c>
      <c r="Q463" s="30"/>
      <c r="R463" s="30"/>
      <c r="S463" s="30"/>
    </row>
    <row r="464" spans="1:19" x14ac:dyDescent="0.25">
      <c r="A464" t="s">
        <v>6453</v>
      </c>
      <c r="B464" t="s">
        <v>6461</v>
      </c>
      <c r="C464" t="s">
        <v>873</v>
      </c>
      <c r="D464" t="str">
        <f>VLOOKUP(C464,'Programas-Mestrado'!$C:$D,2,0)</f>
        <v>PPGEMEc</v>
      </c>
      <c r="E464" t="s">
        <v>258</v>
      </c>
      <c r="F464" s="10">
        <v>45200</v>
      </c>
      <c r="G464" s="10">
        <v>45900</v>
      </c>
      <c r="H464" s="10">
        <f>EDATE(G464,1)</f>
        <v>45930</v>
      </c>
      <c r="I464" s="10" t="s">
        <v>987</v>
      </c>
      <c r="J464" s="10" t="s">
        <v>988</v>
      </c>
      <c r="K464" t="s">
        <v>3351</v>
      </c>
      <c r="P464" s="29">
        <f t="shared" si="7"/>
        <v>45900</v>
      </c>
      <c r="Q464" s="30"/>
      <c r="R464" s="30"/>
      <c r="S464" s="30"/>
    </row>
    <row r="465" spans="1:19" x14ac:dyDescent="0.25">
      <c r="A465" t="s">
        <v>6049</v>
      </c>
      <c r="B465" t="s">
        <v>6107</v>
      </c>
      <c r="C465" t="s">
        <v>873</v>
      </c>
      <c r="D465" t="str">
        <f>VLOOKUP(C465,'Programas-Mestrado'!$C:$D,2,0)</f>
        <v>PPGEMEc</v>
      </c>
      <c r="E465" t="s">
        <v>258</v>
      </c>
      <c r="F465" s="10">
        <v>45017</v>
      </c>
      <c r="G465" s="10">
        <v>45716</v>
      </c>
      <c r="H465" s="10">
        <f>EDATE(G465,1)</f>
        <v>45744</v>
      </c>
      <c r="I465" s="10" t="s">
        <v>987</v>
      </c>
      <c r="J465" s="10" t="s">
        <v>988</v>
      </c>
      <c r="K465" t="s">
        <v>3351</v>
      </c>
      <c r="P465" s="29">
        <f t="shared" si="7"/>
        <v>45716</v>
      </c>
      <c r="Q465" s="30"/>
      <c r="R465" s="30"/>
      <c r="S465" s="30"/>
    </row>
    <row r="466" spans="1:19" x14ac:dyDescent="0.25">
      <c r="A466" t="s">
        <v>5309</v>
      </c>
      <c r="B466" t="s">
        <v>5429</v>
      </c>
      <c r="C466" t="s">
        <v>240</v>
      </c>
      <c r="D466" t="str">
        <f>VLOOKUP(C466,'Programas-Mestrado'!$C:$D,2,0)</f>
        <v>PPGEnf</v>
      </c>
      <c r="E466" t="s">
        <v>258</v>
      </c>
      <c r="F466" s="10">
        <v>44986</v>
      </c>
      <c r="G466" s="10">
        <v>45716</v>
      </c>
      <c r="H466" s="10">
        <f>EDATE(G466,1)</f>
        <v>45744</v>
      </c>
      <c r="I466" t="s">
        <v>987</v>
      </c>
      <c r="J466" s="10" t="s">
        <v>988</v>
      </c>
      <c r="K466" t="s">
        <v>3351</v>
      </c>
      <c r="P466" s="29">
        <f t="shared" si="7"/>
        <v>45716</v>
      </c>
      <c r="Q466" s="30"/>
      <c r="R466" s="30"/>
      <c r="S466" s="30"/>
    </row>
    <row r="467" spans="1:19" x14ac:dyDescent="0.25">
      <c r="A467" t="s">
        <v>6285</v>
      </c>
      <c r="B467" t="s">
        <v>6311</v>
      </c>
      <c r="C467" t="s">
        <v>240</v>
      </c>
      <c r="D467" t="str">
        <f>VLOOKUP(C467,'Programas-Mestrado'!$C:$D,2,0)</f>
        <v>PPGEnf</v>
      </c>
      <c r="E467" t="s">
        <v>258</v>
      </c>
      <c r="F467" s="10">
        <v>45139</v>
      </c>
      <c r="G467" s="10">
        <v>45869</v>
      </c>
      <c r="H467" s="10">
        <f>EDATE(G467,1)</f>
        <v>45900</v>
      </c>
      <c r="I467" s="10" t="s">
        <v>987</v>
      </c>
      <c r="J467" s="10" t="s">
        <v>988</v>
      </c>
      <c r="K467" t="s">
        <v>3351</v>
      </c>
      <c r="P467" s="29">
        <f t="shared" si="7"/>
        <v>45869</v>
      </c>
      <c r="Q467" s="30"/>
      <c r="R467" s="30"/>
      <c r="S467" s="30"/>
    </row>
    <row r="468" spans="1:19" x14ac:dyDescent="0.25">
      <c r="A468" t="s">
        <v>5311</v>
      </c>
      <c r="B468" t="s">
        <v>5431</v>
      </c>
      <c r="C468" t="s">
        <v>240</v>
      </c>
      <c r="D468" t="str">
        <f>VLOOKUP(C468,'Programas-Mestrado'!$C:$D,2,0)</f>
        <v>PPGEnf</v>
      </c>
      <c r="E468" t="s">
        <v>258</v>
      </c>
      <c r="F468" s="10">
        <v>44986</v>
      </c>
      <c r="G468" s="10">
        <v>45716</v>
      </c>
      <c r="H468" s="10">
        <f>EDATE(G468,1)</f>
        <v>45744</v>
      </c>
      <c r="I468" s="10" t="s">
        <v>987</v>
      </c>
      <c r="J468" s="10" t="s">
        <v>988</v>
      </c>
      <c r="K468" t="s">
        <v>3351</v>
      </c>
      <c r="P468" s="29">
        <f t="shared" si="7"/>
        <v>45716</v>
      </c>
      <c r="Q468" s="30"/>
      <c r="R468" s="30"/>
      <c r="S468" s="30"/>
    </row>
    <row r="469" spans="1:19" x14ac:dyDescent="0.25">
      <c r="A469" t="s">
        <v>6705</v>
      </c>
      <c r="B469" t="s">
        <v>6835</v>
      </c>
      <c r="C469" t="s">
        <v>240</v>
      </c>
      <c r="D469" t="str">
        <f>VLOOKUP(C469,'Programas-Mestrado'!$C:$D,2,0)</f>
        <v>PPGEnf</v>
      </c>
      <c r="E469" t="s">
        <v>258</v>
      </c>
      <c r="F469" s="10">
        <v>45352</v>
      </c>
      <c r="G469" s="10">
        <v>46081</v>
      </c>
      <c r="H469" s="10">
        <f>EDATE(G469,1)</f>
        <v>46109</v>
      </c>
      <c r="I469" s="10" t="s">
        <v>987</v>
      </c>
      <c r="J469" s="10" t="s">
        <v>988</v>
      </c>
      <c r="K469" t="s">
        <v>3351</v>
      </c>
      <c r="P469" s="29">
        <f t="shared" si="7"/>
        <v>46081</v>
      </c>
      <c r="Q469" s="30"/>
      <c r="R469" s="30"/>
      <c r="S469" s="30"/>
    </row>
    <row r="470" spans="1:19" x14ac:dyDescent="0.25">
      <c r="A470" t="s">
        <v>6706</v>
      </c>
      <c r="B470" t="s">
        <v>6836</v>
      </c>
      <c r="C470" t="s">
        <v>240</v>
      </c>
      <c r="D470" t="str">
        <f>VLOOKUP(C470,'Programas-Mestrado'!$C:$D,2,0)</f>
        <v>PPGEnf</v>
      </c>
      <c r="E470" t="s">
        <v>258</v>
      </c>
      <c r="F470" s="10">
        <v>45352</v>
      </c>
      <c r="G470" s="10">
        <v>46081</v>
      </c>
      <c r="H470" s="10">
        <f>EDATE(G470,1)</f>
        <v>46109</v>
      </c>
      <c r="I470" s="10" t="s">
        <v>987</v>
      </c>
      <c r="J470" s="10" t="s">
        <v>988</v>
      </c>
      <c r="K470" t="s">
        <v>3351</v>
      </c>
      <c r="P470" s="29">
        <f t="shared" si="7"/>
        <v>46081</v>
      </c>
      <c r="Q470" s="30"/>
      <c r="R470" s="30"/>
      <c r="S470" s="30"/>
    </row>
    <row r="471" spans="1:19" x14ac:dyDescent="0.25">
      <c r="A471" t="s">
        <v>6960</v>
      </c>
      <c r="B471" t="s">
        <v>6994</v>
      </c>
      <c r="C471" t="s">
        <v>240</v>
      </c>
      <c r="D471" t="str">
        <f>VLOOKUP(C471,'Programas-Mestrado'!$C:$D,2,0)</f>
        <v>PPGEnf</v>
      </c>
      <c r="E471" t="s">
        <v>258</v>
      </c>
      <c r="F471" s="10">
        <v>45352</v>
      </c>
      <c r="G471" s="10">
        <v>46081</v>
      </c>
      <c r="H471" s="10">
        <f>EDATE(G471,1)</f>
        <v>46109</v>
      </c>
      <c r="I471" s="10" t="s">
        <v>987</v>
      </c>
      <c r="J471" s="10" t="s">
        <v>988</v>
      </c>
      <c r="K471" t="s">
        <v>3351</v>
      </c>
      <c r="P471" s="29">
        <f t="shared" si="7"/>
        <v>46081</v>
      </c>
      <c r="Q471" s="30"/>
      <c r="R471" s="30"/>
      <c r="S471" s="30"/>
    </row>
    <row r="472" spans="1:19" x14ac:dyDescent="0.25">
      <c r="A472" t="s">
        <v>4331</v>
      </c>
      <c r="B472" t="s">
        <v>6837</v>
      </c>
      <c r="C472" t="s">
        <v>240</v>
      </c>
      <c r="D472" t="str">
        <f>VLOOKUP(C472,'Programas-Mestrado'!$C:$D,2,0)</f>
        <v>PPGEnf</v>
      </c>
      <c r="E472" t="s">
        <v>258</v>
      </c>
      <c r="F472" s="10">
        <v>45352</v>
      </c>
      <c r="G472" s="10">
        <v>45930</v>
      </c>
      <c r="H472" s="10">
        <f>EDATE(G472,1)</f>
        <v>45960</v>
      </c>
      <c r="I472" s="10" t="s">
        <v>987</v>
      </c>
      <c r="J472" s="10" t="s">
        <v>988</v>
      </c>
      <c r="K472" t="s">
        <v>3351</v>
      </c>
      <c r="P472" s="29">
        <f t="shared" si="7"/>
        <v>45930</v>
      </c>
      <c r="Q472" s="30"/>
      <c r="R472" s="30"/>
      <c r="S472" s="30"/>
    </row>
    <row r="473" spans="1:19" x14ac:dyDescent="0.25">
      <c r="A473" t="s">
        <v>6961</v>
      </c>
      <c r="B473" t="s">
        <v>6995</v>
      </c>
      <c r="C473" t="s">
        <v>240</v>
      </c>
      <c r="D473" t="str">
        <f>VLOOKUP(C473,'Programas-Mestrado'!$C:$D,2,0)</f>
        <v>PPGEnf</v>
      </c>
      <c r="E473" t="s">
        <v>258</v>
      </c>
      <c r="F473" s="10">
        <v>45352</v>
      </c>
      <c r="G473" s="10">
        <v>45716</v>
      </c>
      <c r="H473" s="10">
        <f>EDATE(G473,1)</f>
        <v>45744</v>
      </c>
      <c r="I473" s="10" t="s">
        <v>987</v>
      </c>
      <c r="J473" s="10" t="s">
        <v>988</v>
      </c>
      <c r="K473" t="s">
        <v>3351</v>
      </c>
      <c r="P473" s="29">
        <f t="shared" si="7"/>
        <v>45716</v>
      </c>
      <c r="Q473" s="30"/>
      <c r="R473" s="30"/>
      <c r="S473" s="30"/>
    </row>
    <row r="474" spans="1:19" x14ac:dyDescent="0.25">
      <c r="A474" t="s">
        <v>6707</v>
      </c>
      <c r="B474" t="s">
        <v>6838</v>
      </c>
      <c r="C474" t="s">
        <v>240</v>
      </c>
      <c r="D474" t="str">
        <f>VLOOKUP(C474,'Programas-Mestrado'!$C:$D,2,0)</f>
        <v>PPGEnf</v>
      </c>
      <c r="E474" t="s">
        <v>258</v>
      </c>
      <c r="F474" s="10">
        <v>45352</v>
      </c>
      <c r="G474" s="10">
        <v>46081</v>
      </c>
      <c r="H474" s="10">
        <f>EDATE(G474,1)</f>
        <v>46109</v>
      </c>
      <c r="I474" s="10" t="s">
        <v>987</v>
      </c>
      <c r="J474" s="10" t="s">
        <v>988</v>
      </c>
      <c r="K474" t="s">
        <v>3351</v>
      </c>
      <c r="P474" s="29">
        <f t="shared" si="7"/>
        <v>46081</v>
      </c>
      <c r="Q474" s="30"/>
      <c r="R474" s="30"/>
      <c r="S474" s="30"/>
    </row>
    <row r="475" spans="1:19" x14ac:dyDescent="0.25">
      <c r="A475" t="s">
        <v>6028</v>
      </c>
      <c r="B475" t="s">
        <v>6175</v>
      </c>
      <c r="C475" t="s">
        <v>240</v>
      </c>
      <c r="D475" t="str">
        <f>VLOOKUP(C475,'Programas-Mestrado'!$C:$D,2,0)</f>
        <v>PPGEnf</v>
      </c>
      <c r="E475" t="s">
        <v>517</v>
      </c>
      <c r="F475" s="10">
        <v>45047</v>
      </c>
      <c r="G475" s="10">
        <v>46446</v>
      </c>
      <c r="H475" s="10">
        <f>EDATE(G475,1)</f>
        <v>46474</v>
      </c>
      <c r="I475" s="10" t="s">
        <v>4843</v>
      </c>
      <c r="J475" s="10" t="s">
        <v>988</v>
      </c>
      <c r="K475" t="s">
        <v>3351</v>
      </c>
      <c r="P475" s="29">
        <f t="shared" si="7"/>
        <v>46446</v>
      </c>
      <c r="Q475" s="30"/>
      <c r="R475" s="30"/>
      <c r="S475" s="30"/>
    </row>
    <row r="476" spans="1:19" x14ac:dyDescent="0.25">
      <c r="A476" t="s">
        <v>6615</v>
      </c>
      <c r="B476" t="s">
        <v>3642</v>
      </c>
      <c r="C476" t="s">
        <v>240</v>
      </c>
      <c r="D476" t="str">
        <f>VLOOKUP(C476,'Programas-Mestrado'!$C:$D,2,0)</f>
        <v>PPGEnf</v>
      </c>
      <c r="E476" t="s">
        <v>517</v>
      </c>
      <c r="F476" s="10">
        <v>44256</v>
      </c>
      <c r="G476" s="10">
        <v>45716</v>
      </c>
      <c r="H476" s="10">
        <f>EDATE(G476,1)</f>
        <v>45744</v>
      </c>
      <c r="I476" s="10" t="s">
        <v>987</v>
      </c>
      <c r="J476" s="10" t="s">
        <v>988</v>
      </c>
      <c r="K476" t="s">
        <v>3351</v>
      </c>
      <c r="P476" s="29">
        <f t="shared" si="7"/>
        <v>45716</v>
      </c>
      <c r="Q476" s="30"/>
      <c r="R476" s="30"/>
      <c r="S476" s="30"/>
    </row>
    <row r="477" spans="1:19" x14ac:dyDescent="0.25">
      <c r="A477" t="s">
        <v>6702</v>
      </c>
      <c r="B477" t="s">
        <v>6830</v>
      </c>
      <c r="C477" t="s">
        <v>240</v>
      </c>
      <c r="D477" t="str">
        <f>VLOOKUP(C477,'Programas-Mestrado'!$C:$D,2,0)</f>
        <v>PPGEnf</v>
      </c>
      <c r="E477" t="s">
        <v>517</v>
      </c>
      <c r="F477" s="10">
        <v>45352</v>
      </c>
      <c r="G477" s="10">
        <v>46812</v>
      </c>
      <c r="H477" s="10">
        <f>EDATE(G477,1)</f>
        <v>46841</v>
      </c>
      <c r="I477" s="10" t="s">
        <v>987</v>
      </c>
      <c r="J477" s="10" t="s">
        <v>988</v>
      </c>
      <c r="K477" t="s">
        <v>3351</v>
      </c>
      <c r="P477" s="29">
        <f t="shared" si="7"/>
        <v>46812</v>
      </c>
      <c r="Q477" s="30"/>
      <c r="R477" s="30"/>
      <c r="S477" s="30"/>
    </row>
    <row r="478" spans="1:19" x14ac:dyDescent="0.25">
      <c r="A478" t="s">
        <v>4326</v>
      </c>
      <c r="B478" t="s">
        <v>6831</v>
      </c>
      <c r="C478" t="s">
        <v>240</v>
      </c>
      <c r="D478" t="str">
        <f>VLOOKUP(C478,'Programas-Mestrado'!$C:$D,2,0)</f>
        <v>PPGEnf</v>
      </c>
      <c r="E478" t="s">
        <v>517</v>
      </c>
      <c r="F478" s="10">
        <v>45352</v>
      </c>
      <c r="G478" s="10">
        <v>46812</v>
      </c>
      <c r="H478" s="10">
        <f>EDATE(G478,1)</f>
        <v>46841</v>
      </c>
      <c r="I478" s="10" t="s">
        <v>987</v>
      </c>
      <c r="J478" s="10" t="s">
        <v>988</v>
      </c>
      <c r="K478" t="s">
        <v>3351</v>
      </c>
      <c r="P478" s="29">
        <f t="shared" si="7"/>
        <v>46812</v>
      </c>
      <c r="Q478" s="30"/>
      <c r="R478" s="30"/>
      <c r="S478" s="30"/>
    </row>
    <row r="479" spans="1:19" x14ac:dyDescent="0.25">
      <c r="A479" t="s">
        <v>791</v>
      </c>
      <c r="B479" t="s">
        <v>4417</v>
      </c>
      <c r="C479" t="s">
        <v>240</v>
      </c>
      <c r="D479" t="str">
        <f>VLOOKUP(C479,'Programas-Mestrado'!$C:$D,2,0)</f>
        <v>PPGEnf</v>
      </c>
      <c r="E479" t="s">
        <v>517</v>
      </c>
      <c r="F479" s="10">
        <v>44621</v>
      </c>
      <c r="G479" s="10">
        <v>46022</v>
      </c>
      <c r="H479" s="10">
        <f>EDATE(G479,1)</f>
        <v>46053</v>
      </c>
      <c r="I479" s="10" t="s">
        <v>987</v>
      </c>
      <c r="J479" s="10" t="s">
        <v>988</v>
      </c>
      <c r="K479" t="s">
        <v>3351</v>
      </c>
      <c r="P479" s="29">
        <f t="shared" si="7"/>
        <v>46022</v>
      </c>
      <c r="Q479" s="30"/>
      <c r="R479" s="30"/>
      <c r="S479" s="30"/>
    </row>
    <row r="480" spans="1:19" x14ac:dyDescent="0.25">
      <c r="A480" t="s">
        <v>6703</v>
      </c>
      <c r="B480" t="s">
        <v>6832</v>
      </c>
      <c r="C480" t="s">
        <v>240</v>
      </c>
      <c r="D480" t="str">
        <f>VLOOKUP(C480,'Programas-Mestrado'!$C:$D,2,0)</f>
        <v>PPGEnf</v>
      </c>
      <c r="E480" t="s">
        <v>517</v>
      </c>
      <c r="F480" s="10">
        <v>45352</v>
      </c>
      <c r="G480" s="10">
        <v>46812</v>
      </c>
      <c r="H480" s="10">
        <f>EDATE(G480,1)</f>
        <v>46841</v>
      </c>
      <c r="I480" t="s">
        <v>987</v>
      </c>
      <c r="J480" s="10" t="s">
        <v>988</v>
      </c>
      <c r="K480" t="s">
        <v>3351</v>
      </c>
      <c r="P480" s="29">
        <f t="shared" si="7"/>
        <v>46812</v>
      </c>
      <c r="Q480" s="30"/>
      <c r="R480" s="30"/>
      <c r="S480" s="30"/>
    </row>
    <row r="481" spans="1:19" x14ac:dyDescent="0.25">
      <c r="A481" t="s">
        <v>1234</v>
      </c>
      <c r="B481" t="s">
        <v>5963</v>
      </c>
      <c r="C481" t="s">
        <v>240</v>
      </c>
      <c r="D481" t="str">
        <f>VLOOKUP(C481,'Programas-Mestrado'!$C:$D,2,0)</f>
        <v>PPGEnf</v>
      </c>
      <c r="E481" t="s">
        <v>517</v>
      </c>
      <c r="F481" s="10">
        <v>44986</v>
      </c>
      <c r="G481" s="10">
        <v>46446</v>
      </c>
      <c r="H481" s="10">
        <f>EDATE(G481,1)</f>
        <v>46474</v>
      </c>
      <c r="I481" s="10" t="s">
        <v>987</v>
      </c>
      <c r="J481" s="10" t="s">
        <v>988</v>
      </c>
      <c r="K481" t="s">
        <v>3351</v>
      </c>
      <c r="P481" s="29">
        <f t="shared" si="7"/>
        <v>46446</v>
      </c>
      <c r="Q481" s="30"/>
      <c r="R481" s="30"/>
      <c r="S481" s="30"/>
    </row>
    <row r="482" spans="1:19" x14ac:dyDescent="0.25">
      <c r="A482" t="s">
        <v>1121</v>
      </c>
      <c r="B482" t="s">
        <v>6594</v>
      </c>
      <c r="C482" t="s">
        <v>240</v>
      </c>
      <c r="D482" t="str">
        <f>VLOOKUP(C482,'Programas-Mestrado'!$C:$D,2,0)</f>
        <v>PPGEnf</v>
      </c>
      <c r="E482" t="s">
        <v>517</v>
      </c>
      <c r="F482" s="10">
        <v>45292</v>
      </c>
      <c r="G482" s="10">
        <v>45716</v>
      </c>
      <c r="H482" s="10">
        <f>EDATE(G482,1)</f>
        <v>45744</v>
      </c>
      <c r="I482" s="10" t="s">
        <v>987</v>
      </c>
      <c r="J482" s="10" t="s">
        <v>988</v>
      </c>
      <c r="K482" t="s">
        <v>3351</v>
      </c>
      <c r="P482" s="29">
        <f t="shared" si="7"/>
        <v>45716</v>
      </c>
      <c r="Q482" s="30"/>
      <c r="R482" s="30"/>
      <c r="S482" s="30"/>
    </row>
    <row r="483" spans="1:19" x14ac:dyDescent="0.25">
      <c r="A483" t="s">
        <v>6704</v>
      </c>
      <c r="B483" t="s">
        <v>6833</v>
      </c>
      <c r="C483" t="s">
        <v>240</v>
      </c>
      <c r="D483" t="str">
        <f>VLOOKUP(C483,'Programas-Mestrado'!$C:$D,2,0)</f>
        <v>PPGEnf</v>
      </c>
      <c r="E483" t="s">
        <v>517</v>
      </c>
      <c r="F483" s="10">
        <v>45352</v>
      </c>
      <c r="G483" s="10">
        <v>46812</v>
      </c>
      <c r="H483" s="10">
        <f>EDATE(G483,1)</f>
        <v>46841</v>
      </c>
      <c r="I483" s="10" t="s">
        <v>987</v>
      </c>
      <c r="J483" s="10" t="s">
        <v>988</v>
      </c>
      <c r="K483" t="s">
        <v>3351</v>
      </c>
      <c r="P483" s="29">
        <f t="shared" si="7"/>
        <v>46812</v>
      </c>
      <c r="Q483" s="30"/>
      <c r="R483" s="30"/>
      <c r="S483" s="30"/>
    </row>
    <row r="484" spans="1:19" x14ac:dyDescent="0.25">
      <c r="A484" t="s">
        <v>5619</v>
      </c>
      <c r="B484" t="s">
        <v>6834</v>
      </c>
      <c r="C484" t="s">
        <v>240</v>
      </c>
      <c r="D484" t="str">
        <f>VLOOKUP(C484,'Programas-Mestrado'!$C:$D,2,0)</f>
        <v>PPGEnf</v>
      </c>
      <c r="E484" t="s">
        <v>517</v>
      </c>
      <c r="F484" s="10">
        <v>45352</v>
      </c>
      <c r="G484" s="10">
        <v>46812</v>
      </c>
      <c r="H484" s="10">
        <f>EDATE(G484,1)</f>
        <v>46841</v>
      </c>
      <c r="I484" s="10" t="s">
        <v>987</v>
      </c>
      <c r="J484" s="10" t="s">
        <v>988</v>
      </c>
      <c r="K484" t="s">
        <v>3351</v>
      </c>
      <c r="P484" s="29">
        <f t="shared" si="7"/>
        <v>46812</v>
      </c>
      <c r="Q484" s="30"/>
      <c r="R484" s="30"/>
      <c r="S484" s="30"/>
    </row>
    <row r="485" spans="1:19" x14ac:dyDescent="0.25">
      <c r="A485" t="s">
        <v>796</v>
      </c>
      <c r="B485" t="s">
        <v>4419</v>
      </c>
      <c r="C485" t="s">
        <v>240</v>
      </c>
      <c r="D485" t="str">
        <f>VLOOKUP(C485,'Programas-Mestrado'!$C:$D,2,0)</f>
        <v>PPGEnf</v>
      </c>
      <c r="E485" t="s">
        <v>517</v>
      </c>
      <c r="F485" s="10">
        <v>44621</v>
      </c>
      <c r="G485" s="10">
        <v>46203</v>
      </c>
      <c r="H485" s="10">
        <f>EDATE(G485,1)</f>
        <v>46233</v>
      </c>
      <c r="I485" s="10" t="s">
        <v>987</v>
      </c>
      <c r="J485" s="10" t="s">
        <v>988</v>
      </c>
      <c r="K485" t="s">
        <v>3351</v>
      </c>
      <c r="P485" s="29">
        <f t="shared" si="7"/>
        <v>46203</v>
      </c>
      <c r="Q485" s="30"/>
      <c r="R485" s="30"/>
      <c r="S485" s="30"/>
    </row>
    <row r="486" spans="1:19" x14ac:dyDescent="0.25">
      <c r="A486" t="s">
        <v>7243</v>
      </c>
      <c r="B486" t="s">
        <v>7258</v>
      </c>
      <c r="C486" t="s">
        <v>240</v>
      </c>
      <c r="D486" t="str">
        <f>VLOOKUP(C486,'Programas-Mestrado'!$C:$D,2,0)</f>
        <v>PPGEnf</v>
      </c>
      <c r="E486" t="s">
        <v>517</v>
      </c>
      <c r="F486" s="10">
        <v>45444</v>
      </c>
      <c r="G486" s="10">
        <v>46477</v>
      </c>
      <c r="H486" s="10">
        <f>EDATE(G486,1)</f>
        <v>46507</v>
      </c>
      <c r="I486" t="s">
        <v>987</v>
      </c>
      <c r="J486" s="10" t="s">
        <v>988</v>
      </c>
      <c r="K486" t="s">
        <v>3351</v>
      </c>
      <c r="P486" s="29">
        <f t="shared" si="7"/>
        <v>46477</v>
      </c>
      <c r="Q486" s="30"/>
      <c r="R486" s="30"/>
      <c r="S486" s="30"/>
    </row>
    <row r="487" spans="1:19" x14ac:dyDescent="0.25">
      <c r="A487" t="s">
        <v>3573</v>
      </c>
      <c r="B487" t="s">
        <v>3643</v>
      </c>
      <c r="C487" t="s">
        <v>240</v>
      </c>
      <c r="D487" t="str">
        <f>VLOOKUP(C487,'Programas-Mestrado'!$C:$D,2,0)</f>
        <v>PPGEnf</v>
      </c>
      <c r="E487" t="s">
        <v>517</v>
      </c>
      <c r="F487" s="10">
        <v>44256</v>
      </c>
      <c r="G487" s="10">
        <v>45657</v>
      </c>
      <c r="H487" s="10">
        <f>EDATE(G487,1)</f>
        <v>45688</v>
      </c>
      <c r="I487" s="10" t="s">
        <v>987</v>
      </c>
      <c r="J487" s="10" t="s">
        <v>988</v>
      </c>
      <c r="K487" t="s">
        <v>3351</v>
      </c>
      <c r="P487" s="29">
        <f t="shared" si="7"/>
        <v>45657</v>
      </c>
      <c r="Q487" s="30"/>
      <c r="R487" s="30"/>
      <c r="S487" s="30"/>
    </row>
    <row r="488" spans="1:19" x14ac:dyDescent="0.25">
      <c r="A488" t="s">
        <v>5337</v>
      </c>
      <c r="B488" t="s">
        <v>6993</v>
      </c>
      <c r="C488" t="s">
        <v>240</v>
      </c>
      <c r="D488" t="str">
        <f>VLOOKUP(C488,'Programas-Mestrado'!$C:$D,2,0)</f>
        <v>PPGEnf</v>
      </c>
      <c r="E488" t="s">
        <v>517</v>
      </c>
      <c r="F488" s="10">
        <v>45352</v>
      </c>
      <c r="G488" s="10">
        <v>46812</v>
      </c>
      <c r="H488" s="10">
        <f>EDATE(G488,1)</f>
        <v>46841</v>
      </c>
      <c r="I488" t="s">
        <v>987</v>
      </c>
      <c r="J488" s="10" t="s">
        <v>988</v>
      </c>
      <c r="K488" t="s">
        <v>3351</v>
      </c>
      <c r="P488" s="29">
        <f t="shared" si="7"/>
        <v>46812</v>
      </c>
      <c r="Q488" s="30"/>
      <c r="R488" s="30"/>
      <c r="S488" s="30"/>
    </row>
    <row r="489" spans="1:19" x14ac:dyDescent="0.25">
      <c r="A489" t="s">
        <v>6331</v>
      </c>
      <c r="B489" t="s">
        <v>6348</v>
      </c>
      <c r="C489" t="s">
        <v>242</v>
      </c>
      <c r="D489" t="str">
        <f>VLOOKUP(C489,'Programas-Mestrado'!$C:$D,2,0)</f>
        <v>PPGEP</v>
      </c>
      <c r="E489" t="s">
        <v>258</v>
      </c>
      <c r="F489" s="10">
        <v>45139</v>
      </c>
      <c r="G489" s="10">
        <v>45869</v>
      </c>
      <c r="H489" s="10">
        <f>EDATE(G489,1)</f>
        <v>45900</v>
      </c>
      <c r="I489" s="10" t="s">
        <v>987</v>
      </c>
      <c r="J489" s="10" t="s">
        <v>988</v>
      </c>
      <c r="K489" t="s">
        <v>3351</v>
      </c>
      <c r="P489" s="29">
        <f t="shared" si="7"/>
        <v>45869</v>
      </c>
      <c r="Q489" s="30"/>
      <c r="R489" s="30"/>
      <c r="S489" s="30"/>
    </row>
    <row r="490" spans="1:19" x14ac:dyDescent="0.25">
      <c r="A490" t="s">
        <v>5290</v>
      </c>
      <c r="B490" t="s">
        <v>5403</v>
      </c>
      <c r="C490" t="s">
        <v>242</v>
      </c>
      <c r="D490" t="str">
        <f>VLOOKUP(C490,'Programas-Mestrado'!$C:$D,2,0)</f>
        <v>PPGEP</v>
      </c>
      <c r="E490" t="s">
        <v>258</v>
      </c>
      <c r="F490" s="10">
        <v>44986</v>
      </c>
      <c r="G490" s="10">
        <v>45716</v>
      </c>
      <c r="H490" s="10">
        <f>EDATE(G490,1)</f>
        <v>45744</v>
      </c>
      <c r="I490" s="10" t="s">
        <v>987</v>
      </c>
      <c r="J490" s="10" t="s">
        <v>988</v>
      </c>
      <c r="K490" t="s">
        <v>3351</v>
      </c>
      <c r="P490" s="29">
        <f t="shared" si="7"/>
        <v>45716</v>
      </c>
      <c r="Q490" s="30"/>
      <c r="R490" s="30"/>
      <c r="S490" s="30"/>
    </row>
    <row r="491" spans="1:19" x14ac:dyDescent="0.25">
      <c r="A491" t="s">
        <v>6644</v>
      </c>
      <c r="B491" t="s">
        <v>6656</v>
      </c>
      <c r="C491" t="s">
        <v>242</v>
      </c>
      <c r="D491" t="str">
        <f>VLOOKUP(C491,'Programas-Mestrado'!$C:$D,2,0)</f>
        <v>PPGEP</v>
      </c>
      <c r="E491" t="s">
        <v>258</v>
      </c>
      <c r="F491" s="10">
        <v>45323</v>
      </c>
      <c r="G491" s="10">
        <v>46053</v>
      </c>
      <c r="H491" s="10">
        <f>EDATE(G491,1)</f>
        <v>46081</v>
      </c>
      <c r="I491" s="10" t="s">
        <v>987</v>
      </c>
      <c r="J491" s="10" t="s">
        <v>988</v>
      </c>
      <c r="K491" t="s">
        <v>3351</v>
      </c>
      <c r="P491" s="29">
        <f t="shared" si="7"/>
        <v>46053</v>
      </c>
      <c r="Q491" s="30"/>
      <c r="R491" s="30"/>
      <c r="S491" s="30"/>
    </row>
    <row r="492" spans="1:19" x14ac:dyDescent="0.25">
      <c r="A492" t="s">
        <v>5291</v>
      </c>
      <c r="B492" t="s">
        <v>5404</v>
      </c>
      <c r="C492" t="s">
        <v>242</v>
      </c>
      <c r="D492" t="str">
        <f>VLOOKUP(C492,'Programas-Mestrado'!$C:$D,2,0)</f>
        <v>PPGEP</v>
      </c>
      <c r="E492" t="s">
        <v>258</v>
      </c>
      <c r="F492" s="10">
        <v>44986</v>
      </c>
      <c r="G492" s="10">
        <v>45716</v>
      </c>
      <c r="H492" s="10">
        <f>EDATE(G492,1)</f>
        <v>45744</v>
      </c>
      <c r="I492" s="10" t="s">
        <v>987</v>
      </c>
      <c r="J492" s="10" t="s">
        <v>988</v>
      </c>
      <c r="K492" t="s">
        <v>3351</v>
      </c>
      <c r="P492" s="29">
        <f t="shared" si="7"/>
        <v>45716</v>
      </c>
      <c r="Q492" s="30"/>
      <c r="R492" s="30"/>
      <c r="S492" s="30"/>
    </row>
    <row r="493" spans="1:19" x14ac:dyDescent="0.25">
      <c r="A493" t="s">
        <v>6689</v>
      </c>
      <c r="B493" t="s">
        <v>6816</v>
      </c>
      <c r="C493" t="s">
        <v>242</v>
      </c>
      <c r="D493" t="str">
        <f>VLOOKUP(C493,'Programas-Mestrado'!$C:$D,2,0)</f>
        <v>PPGEP</v>
      </c>
      <c r="E493" t="s">
        <v>258</v>
      </c>
      <c r="F493" s="10">
        <v>45352</v>
      </c>
      <c r="G493" s="10">
        <v>46081</v>
      </c>
      <c r="H493" s="10">
        <f>EDATE(G493,1)</f>
        <v>46109</v>
      </c>
      <c r="I493" t="s">
        <v>987</v>
      </c>
      <c r="J493" s="10" t="s">
        <v>988</v>
      </c>
      <c r="K493" t="s">
        <v>3351</v>
      </c>
      <c r="P493" s="29">
        <f t="shared" si="7"/>
        <v>46081</v>
      </c>
      <c r="Q493" s="30"/>
      <c r="R493" s="30"/>
      <c r="S493" s="30"/>
    </row>
    <row r="494" spans="1:19" x14ac:dyDescent="0.25">
      <c r="A494" t="s">
        <v>7042</v>
      </c>
      <c r="B494" t="s">
        <v>7083</v>
      </c>
      <c r="C494" t="s">
        <v>242</v>
      </c>
      <c r="D494" t="str">
        <f>VLOOKUP(C494,'Programas-Mestrado'!$C:$D,2,0)</f>
        <v>PPGEP</v>
      </c>
      <c r="E494" t="s">
        <v>258</v>
      </c>
      <c r="F494" s="10">
        <v>45383</v>
      </c>
      <c r="G494" s="10">
        <v>46112</v>
      </c>
      <c r="H494" s="10">
        <f>EDATE(G494,1)</f>
        <v>46142</v>
      </c>
      <c r="I494" t="s">
        <v>987</v>
      </c>
      <c r="J494" s="10" t="s">
        <v>988</v>
      </c>
      <c r="K494" t="s">
        <v>3351</v>
      </c>
      <c r="P494" s="29">
        <f t="shared" si="7"/>
        <v>46112</v>
      </c>
      <c r="Q494" s="30"/>
      <c r="R494" s="30"/>
      <c r="S494" s="30"/>
    </row>
    <row r="495" spans="1:19" x14ac:dyDescent="0.25">
      <c r="A495" t="s">
        <v>5292</v>
      </c>
      <c r="B495" t="s">
        <v>5405</v>
      </c>
      <c r="C495" t="s">
        <v>242</v>
      </c>
      <c r="D495" t="str">
        <f>VLOOKUP(C495,'Programas-Mestrado'!$C:$D,2,0)</f>
        <v>PPGEP</v>
      </c>
      <c r="E495" t="s">
        <v>258</v>
      </c>
      <c r="F495" s="10">
        <v>44986</v>
      </c>
      <c r="G495" s="10">
        <v>45716</v>
      </c>
      <c r="H495" s="10">
        <f>EDATE(G495,1)</f>
        <v>45744</v>
      </c>
      <c r="I495" s="10" t="s">
        <v>987</v>
      </c>
      <c r="J495" s="10" t="s">
        <v>988</v>
      </c>
      <c r="K495" t="s">
        <v>3351</v>
      </c>
      <c r="P495" s="29">
        <f t="shared" si="7"/>
        <v>45716</v>
      </c>
      <c r="Q495" s="30"/>
      <c r="R495" s="30"/>
      <c r="S495" s="30"/>
    </row>
    <row r="496" spans="1:19" x14ac:dyDescent="0.25">
      <c r="A496" t="s">
        <v>3613</v>
      </c>
      <c r="B496" t="s">
        <v>6530</v>
      </c>
      <c r="C496" t="s">
        <v>242</v>
      </c>
      <c r="D496" t="str">
        <f>VLOOKUP(C496,'Programas-Mestrado'!$C:$D,2,0)</f>
        <v>PPGEP</v>
      </c>
      <c r="E496" t="s">
        <v>517</v>
      </c>
      <c r="F496" s="10">
        <v>45261</v>
      </c>
      <c r="G496" s="10">
        <v>46356</v>
      </c>
      <c r="H496" s="10">
        <f>EDATE(G496,1)</f>
        <v>46386</v>
      </c>
      <c r="I496" s="10" t="s">
        <v>987</v>
      </c>
      <c r="J496" s="10" t="s">
        <v>988</v>
      </c>
      <c r="K496" t="s">
        <v>3351</v>
      </c>
      <c r="P496" s="29">
        <f t="shared" si="7"/>
        <v>46356</v>
      </c>
      <c r="Q496" s="30"/>
      <c r="R496" s="30"/>
      <c r="S496" s="30"/>
    </row>
    <row r="497" spans="1:19" x14ac:dyDescent="0.25">
      <c r="A497" t="s">
        <v>1016</v>
      </c>
      <c r="B497" t="s">
        <v>6073</v>
      </c>
      <c r="C497" t="s">
        <v>242</v>
      </c>
      <c r="D497" t="str">
        <f>VLOOKUP(C497,'Programas-Mestrado'!$C:$D,2,0)</f>
        <v>PPGEP</v>
      </c>
      <c r="E497" t="s">
        <v>517</v>
      </c>
      <c r="F497" s="10">
        <v>45017</v>
      </c>
      <c r="G497" s="10">
        <v>46112</v>
      </c>
      <c r="H497" s="10">
        <f>EDATE(G497,1)</f>
        <v>46142</v>
      </c>
      <c r="I497" s="10" t="s">
        <v>987</v>
      </c>
      <c r="J497" s="10" t="s">
        <v>988</v>
      </c>
      <c r="K497" t="s">
        <v>3351</v>
      </c>
      <c r="P497" s="29">
        <f t="shared" si="7"/>
        <v>46112</v>
      </c>
      <c r="Q497" s="30"/>
      <c r="R497" s="30"/>
      <c r="S497" s="30"/>
    </row>
    <row r="498" spans="1:19" x14ac:dyDescent="0.25">
      <c r="A498" t="s">
        <v>4132</v>
      </c>
      <c r="B498" t="s">
        <v>5396</v>
      </c>
      <c r="C498" t="s">
        <v>242</v>
      </c>
      <c r="D498" t="str">
        <f>VLOOKUP(C498,'Programas-Mestrado'!$C:$D,2,0)</f>
        <v>PPGEP</v>
      </c>
      <c r="E498" t="s">
        <v>517</v>
      </c>
      <c r="F498" s="10">
        <v>44986</v>
      </c>
      <c r="G498" s="10">
        <v>46081</v>
      </c>
      <c r="H498" s="10">
        <f>EDATE(G498,1)</f>
        <v>46109</v>
      </c>
      <c r="I498" s="10" t="s">
        <v>987</v>
      </c>
      <c r="J498" s="10" t="s">
        <v>988</v>
      </c>
      <c r="K498" t="s">
        <v>3351</v>
      </c>
      <c r="P498" s="29">
        <f t="shared" si="7"/>
        <v>46081</v>
      </c>
      <c r="Q498" s="30"/>
      <c r="R498" s="30"/>
      <c r="S498" s="30"/>
    </row>
    <row r="499" spans="1:19" x14ac:dyDescent="0.25">
      <c r="A499" t="s">
        <v>1144</v>
      </c>
      <c r="B499" t="s">
        <v>4392</v>
      </c>
      <c r="C499" t="s">
        <v>242</v>
      </c>
      <c r="D499" t="str">
        <f>VLOOKUP(C499,'Programas-Mestrado'!$C:$D,2,0)</f>
        <v>PPGEP</v>
      </c>
      <c r="E499" t="s">
        <v>517</v>
      </c>
      <c r="F499" s="10">
        <v>44621</v>
      </c>
      <c r="G499" s="10">
        <v>45716</v>
      </c>
      <c r="H499" s="10">
        <f>EDATE(G499,1)</f>
        <v>45744</v>
      </c>
      <c r="I499" s="10" t="s">
        <v>987</v>
      </c>
      <c r="J499" s="10" t="s">
        <v>988</v>
      </c>
      <c r="K499" t="s">
        <v>3351</v>
      </c>
      <c r="P499" s="29">
        <f t="shared" si="7"/>
        <v>45716</v>
      </c>
      <c r="Q499" s="30"/>
      <c r="R499" s="30"/>
      <c r="S499" s="30"/>
    </row>
    <row r="500" spans="1:19" x14ac:dyDescent="0.25">
      <c r="A500" t="s">
        <v>5222</v>
      </c>
      <c r="B500" t="s">
        <v>5224</v>
      </c>
      <c r="C500" t="s">
        <v>242</v>
      </c>
      <c r="D500" t="str">
        <f>VLOOKUP(C500,'Programas-Mestrado'!$C:$D,2,0)</f>
        <v>PPGEP</v>
      </c>
      <c r="E500" t="s">
        <v>517</v>
      </c>
      <c r="F500" s="10">
        <v>44958</v>
      </c>
      <c r="G500" s="10">
        <v>46053</v>
      </c>
      <c r="H500" s="10">
        <f>EDATE(G500,1)</f>
        <v>46081</v>
      </c>
      <c r="I500" s="10" t="s">
        <v>987</v>
      </c>
      <c r="J500" s="10" t="s">
        <v>988</v>
      </c>
      <c r="K500" t="s">
        <v>3351</v>
      </c>
      <c r="P500" s="29">
        <f t="shared" si="7"/>
        <v>46053</v>
      </c>
      <c r="Q500" s="30"/>
      <c r="R500" s="30"/>
      <c r="S500" s="30"/>
    </row>
    <row r="501" spans="1:19" x14ac:dyDescent="0.25">
      <c r="A501" t="s">
        <v>7040</v>
      </c>
      <c r="B501" t="s">
        <v>7081</v>
      </c>
      <c r="C501" t="s">
        <v>242</v>
      </c>
      <c r="D501" t="str">
        <f>VLOOKUP(C501,'Programas-Mestrado'!$C:$D,2,0)</f>
        <v>PPGEP</v>
      </c>
      <c r="E501" t="s">
        <v>517</v>
      </c>
      <c r="F501" s="10">
        <v>45383</v>
      </c>
      <c r="G501" s="10">
        <v>46477</v>
      </c>
      <c r="H501" s="10">
        <f>EDATE(G501,1)</f>
        <v>46507</v>
      </c>
      <c r="I501" s="10" t="s">
        <v>987</v>
      </c>
      <c r="J501" s="10" t="s">
        <v>988</v>
      </c>
      <c r="K501" t="s">
        <v>3351</v>
      </c>
      <c r="P501" s="29">
        <f t="shared" si="7"/>
        <v>46477</v>
      </c>
      <c r="Q501" s="30"/>
      <c r="R501" s="30"/>
      <c r="S501" s="30"/>
    </row>
    <row r="502" spans="1:19" x14ac:dyDescent="0.25">
      <c r="A502" t="s">
        <v>4674</v>
      </c>
      <c r="B502" t="s">
        <v>4683</v>
      </c>
      <c r="C502" t="s">
        <v>242</v>
      </c>
      <c r="D502" t="str">
        <f>VLOOKUP(C502,'Programas-Mestrado'!$C:$D,2,0)</f>
        <v>PPGEP</v>
      </c>
      <c r="E502" t="s">
        <v>517</v>
      </c>
      <c r="F502" s="10">
        <v>44652</v>
      </c>
      <c r="G502" s="10">
        <v>45747</v>
      </c>
      <c r="H502" s="10">
        <f>EDATE(G502,1)</f>
        <v>45777</v>
      </c>
      <c r="I502" s="10" t="s">
        <v>987</v>
      </c>
      <c r="J502" s="10" t="s">
        <v>988</v>
      </c>
      <c r="K502" t="s">
        <v>3351</v>
      </c>
      <c r="P502" s="29">
        <f t="shared" si="7"/>
        <v>45747</v>
      </c>
      <c r="Q502" s="30"/>
      <c r="R502" s="30"/>
      <c r="S502" s="30"/>
    </row>
    <row r="503" spans="1:19" x14ac:dyDescent="0.25">
      <c r="A503" t="s">
        <v>6155</v>
      </c>
      <c r="B503" t="s">
        <v>6190</v>
      </c>
      <c r="C503" t="s">
        <v>242</v>
      </c>
      <c r="D503" t="str">
        <f>VLOOKUP(C503,'Programas-Mestrado'!$C:$D,2,0)</f>
        <v>PPGEP</v>
      </c>
      <c r="E503" t="s">
        <v>517</v>
      </c>
      <c r="F503" s="10">
        <v>45047</v>
      </c>
      <c r="G503" s="10">
        <v>46142</v>
      </c>
      <c r="H503" s="10">
        <f>EDATE(G503,1)</f>
        <v>46172</v>
      </c>
      <c r="I503" s="10" t="s">
        <v>987</v>
      </c>
      <c r="J503" s="10" t="s">
        <v>988</v>
      </c>
      <c r="K503" t="s">
        <v>3351</v>
      </c>
      <c r="P503" s="29">
        <f t="shared" si="7"/>
        <v>46142</v>
      </c>
      <c r="Q503" s="30"/>
      <c r="R503" s="30"/>
      <c r="S503" s="30"/>
    </row>
    <row r="504" spans="1:19" x14ac:dyDescent="0.25">
      <c r="A504" t="s">
        <v>5287</v>
      </c>
      <c r="B504" t="s">
        <v>5397</v>
      </c>
      <c r="C504" t="s">
        <v>242</v>
      </c>
      <c r="D504" t="str">
        <f>VLOOKUP(C504,'Programas-Mestrado'!$C:$D,2,0)</f>
        <v>PPGEP</v>
      </c>
      <c r="E504" t="s">
        <v>517</v>
      </c>
      <c r="F504" s="10">
        <v>44986</v>
      </c>
      <c r="G504" s="10">
        <v>46081</v>
      </c>
      <c r="H504" s="10">
        <f>EDATE(G504,1)</f>
        <v>46109</v>
      </c>
      <c r="I504" t="s">
        <v>987</v>
      </c>
      <c r="J504" s="10" t="s">
        <v>988</v>
      </c>
      <c r="K504" t="s">
        <v>3351</v>
      </c>
      <c r="P504" s="29">
        <f t="shared" si="7"/>
        <v>46081</v>
      </c>
      <c r="Q504" s="30"/>
      <c r="R504" s="30"/>
      <c r="S504" s="30"/>
    </row>
    <row r="505" spans="1:19" x14ac:dyDescent="0.25">
      <c r="A505" t="s">
        <v>807</v>
      </c>
      <c r="B505" t="s">
        <v>5179</v>
      </c>
      <c r="C505" t="s">
        <v>242</v>
      </c>
      <c r="D505" t="str">
        <f>VLOOKUP(C505,'Programas-Mestrado'!$C:$D,2,0)</f>
        <v>PPGEP</v>
      </c>
      <c r="E505" t="s">
        <v>517</v>
      </c>
      <c r="F505" s="10">
        <v>44896</v>
      </c>
      <c r="G505" s="10">
        <v>45991</v>
      </c>
      <c r="H505" s="10">
        <f>EDATE(G505,1)</f>
        <v>46021</v>
      </c>
      <c r="I505" s="10" t="s">
        <v>987</v>
      </c>
      <c r="J505" s="10" t="s">
        <v>988</v>
      </c>
      <c r="K505" t="s">
        <v>3351</v>
      </c>
      <c r="P505" s="29">
        <f t="shared" si="7"/>
        <v>45991</v>
      </c>
      <c r="Q505" s="30"/>
      <c r="R505" s="30"/>
      <c r="S505" s="30"/>
    </row>
    <row r="506" spans="1:19" x14ac:dyDescent="0.25">
      <c r="A506" t="s">
        <v>7161</v>
      </c>
      <c r="B506" t="s">
        <v>7190</v>
      </c>
      <c r="C506" t="s">
        <v>242</v>
      </c>
      <c r="D506" t="str">
        <f>VLOOKUP(C506,'Programas-Mestrado'!$C:$D,2,0)</f>
        <v>PPGEP</v>
      </c>
      <c r="E506" t="s">
        <v>517</v>
      </c>
      <c r="F506" s="10">
        <v>45413</v>
      </c>
      <c r="G506" s="10">
        <v>46507</v>
      </c>
      <c r="H506" s="10">
        <f>EDATE(G506,1)</f>
        <v>46537</v>
      </c>
      <c r="I506" s="10" t="s">
        <v>987</v>
      </c>
      <c r="J506" s="10" t="s">
        <v>988</v>
      </c>
      <c r="K506" t="s">
        <v>3351</v>
      </c>
      <c r="P506" s="29">
        <f t="shared" si="7"/>
        <v>46507</v>
      </c>
      <c r="Q506" s="30"/>
      <c r="R506" s="30"/>
      <c r="S506" s="30"/>
    </row>
    <row r="507" spans="1:19" x14ac:dyDescent="0.25">
      <c r="A507" t="s">
        <v>7041</v>
      </c>
      <c r="B507" t="s">
        <v>7082</v>
      </c>
      <c r="C507" t="s">
        <v>242</v>
      </c>
      <c r="D507" t="str">
        <f>VLOOKUP(C507,'Programas-Mestrado'!$C:$D,2,0)</f>
        <v>PPGEP</v>
      </c>
      <c r="E507" t="s">
        <v>517</v>
      </c>
      <c r="F507" s="10">
        <v>45383</v>
      </c>
      <c r="G507" s="10">
        <v>46477</v>
      </c>
      <c r="H507" s="10">
        <f>EDATE(G507,1)</f>
        <v>46507</v>
      </c>
      <c r="I507" s="10" t="s">
        <v>987</v>
      </c>
      <c r="J507" s="10" t="s">
        <v>988</v>
      </c>
      <c r="K507" t="s">
        <v>3351</v>
      </c>
      <c r="P507" s="29">
        <f t="shared" si="7"/>
        <v>46477</v>
      </c>
      <c r="Q507" s="30"/>
      <c r="R507" s="30"/>
      <c r="S507" s="30"/>
    </row>
    <row r="508" spans="1:19" x14ac:dyDescent="0.25">
      <c r="A508" t="s">
        <v>4303</v>
      </c>
      <c r="B508" t="s">
        <v>4393</v>
      </c>
      <c r="C508" t="s">
        <v>242</v>
      </c>
      <c r="D508" t="str">
        <f>VLOOKUP(C508,'Programas-Mestrado'!$C:$D,2,0)</f>
        <v>PPGEP</v>
      </c>
      <c r="E508" t="s">
        <v>517</v>
      </c>
      <c r="F508" s="10">
        <v>44621</v>
      </c>
      <c r="G508" s="10">
        <v>45716</v>
      </c>
      <c r="H508" s="10">
        <f>EDATE(G508,1)</f>
        <v>45744</v>
      </c>
      <c r="I508" s="10" t="s">
        <v>987</v>
      </c>
      <c r="J508" s="10" t="s">
        <v>988</v>
      </c>
      <c r="K508" t="s">
        <v>3351</v>
      </c>
      <c r="P508" s="29">
        <f t="shared" si="7"/>
        <v>45716</v>
      </c>
      <c r="Q508" s="30"/>
      <c r="R508" s="30"/>
      <c r="S508" s="30"/>
    </row>
    <row r="509" spans="1:19" x14ac:dyDescent="0.25">
      <c r="A509" t="s">
        <v>6643</v>
      </c>
      <c r="B509" t="s">
        <v>6655</v>
      </c>
      <c r="C509" t="s">
        <v>242</v>
      </c>
      <c r="D509" t="str">
        <f>VLOOKUP(C509,'Programas-Mestrado'!$C:$D,2,0)</f>
        <v>PPGEP</v>
      </c>
      <c r="E509" t="s">
        <v>517</v>
      </c>
      <c r="F509" s="10">
        <v>45323</v>
      </c>
      <c r="G509" s="10">
        <v>46418</v>
      </c>
      <c r="H509" s="10">
        <f>EDATE(G509,1)</f>
        <v>46446</v>
      </c>
      <c r="I509" s="10" t="s">
        <v>987</v>
      </c>
      <c r="J509" s="10" t="s">
        <v>988</v>
      </c>
      <c r="K509" t="s">
        <v>3351</v>
      </c>
      <c r="P509" s="29">
        <f t="shared" si="7"/>
        <v>46418</v>
      </c>
      <c r="Q509" s="30"/>
      <c r="R509" s="30"/>
      <c r="S509" s="30"/>
    </row>
    <row r="510" spans="1:19" x14ac:dyDescent="0.25">
      <c r="A510" t="s">
        <v>811</v>
      </c>
      <c r="B510" t="s">
        <v>5400</v>
      </c>
      <c r="C510" t="s">
        <v>242</v>
      </c>
      <c r="D510" t="str">
        <f>VLOOKUP(C510,'Programas-Mestrado'!$C:$D,2,0)</f>
        <v>PPGEP</v>
      </c>
      <c r="E510" t="s">
        <v>517</v>
      </c>
      <c r="F510" s="10">
        <v>44986</v>
      </c>
      <c r="G510" s="10">
        <v>46081</v>
      </c>
      <c r="H510" s="10">
        <f>EDATE(G510,1)</f>
        <v>46109</v>
      </c>
      <c r="I510" s="10" t="s">
        <v>987</v>
      </c>
      <c r="J510" s="10" t="s">
        <v>988</v>
      </c>
      <c r="K510" t="s">
        <v>3351</v>
      </c>
      <c r="P510" s="29">
        <f t="shared" si="7"/>
        <v>46081</v>
      </c>
      <c r="Q510" s="30"/>
      <c r="R510" s="30"/>
      <c r="S510" s="30"/>
    </row>
    <row r="511" spans="1:19" x14ac:dyDescent="0.25">
      <c r="A511" t="s">
        <v>6451</v>
      </c>
      <c r="B511" t="s">
        <v>6459</v>
      </c>
      <c r="C511" t="s">
        <v>242</v>
      </c>
      <c r="D511" t="str">
        <f>VLOOKUP(C511,'Programas-Mestrado'!$C:$D,2,0)</f>
        <v>PPGEP</v>
      </c>
      <c r="E511" t="s">
        <v>517</v>
      </c>
      <c r="F511" s="10">
        <v>45200</v>
      </c>
      <c r="G511" s="10">
        <v>46295</v>
      </c>
      <c r="H511" s="10">
        <f>EDATE(G511,1)</f>
        <v>46325</v>
      </c>
      <c r="I511" s="10" t="s">
        <v>987</v>
      </c>
      <c r="J511" s="10" t="s">
        <v>988</v>
      </c>
      <c r="K511" t="s">
        <v>3351</v>
      </c>
      <c r="P511" s="29">
        <f t="shared" si="7"/>
        <v>46295</v>
      </c>
      <c r="Q511" s="30"/>
      <c r="R511" s="30"/>
      <c r="S511" s="30"/>
    </row>
    <row r="512" spans="1:19" x14ac:dyDescent="0.25">
      <c r="A512" t="s">
        <v>4173</v>
      </c>
      <c r="B512" t="s">
        <v>5401</v>
      </c>
      <c r="C512" t="s">
        <v>242</v>
      </c>
      <c r="D512" t="str">
        <f>VLOOKUP(C512,'Programas-Mestrado'!$C:$D,2,0)</f>
        <v>PPGEP</v>
      </c>
      <c r="E512" t="s">
        <v>517</v>
      </c>
      <c r="F512" s="10">
        <v>44986</v>
      </c>
      <c r="G512" s="10">
        <v>46081</v>
      </c>
      <c r="H512" s="10">
        <f>EDATE(G512,1)</f>
        <v>46109</v>
      </c>
      <c r="I512" s="10" t="s">
        <v>987</v>
      </c>
      <c r="J512" s="10" t="s">
        <v>988</v>
      </c>
      <c r="K512" t="s">
        <v>3351</v>
      </c>
      <c r="P512" s="29">
        <f t="shared" si="7"/>
        <v>46081</v>
      </c>
      <c r="Q512" s="30"/>
      <c r="R512" s="30"/>
      <c r="S512" s="30"/>
    </row>
    <row r="513" spans="1:19" x14ac:dyDescent="0.25">
      <c r="A513" t="s">
        <v>7054</v>
      </c>
      <c r="B513" t="s">
        <v>7096</v>
      </c>
      <c r="C513" t="s">
        <v>241</v>
      </c>
      <c r="D513" t="str">
        <f>VLOOKUP(C513,'Programas-Mestrado'!$C:$D,2,0)</f>
        <v>PPGEP-So</v>
      </c>
      <c r="E513" t="s">
        <v>258</v>
      </c>
      <c r="F513" s="10">
        <v>45383</v>
      </c>
      <c r="G513" s="10">
        <v>45747</v>
      </c>
      <c r="H513" s="10">
        <f>EDATE(G513,1)</f>
        <v>45777</v>
      </c>
      <c r="I513" s="10" t="s">
        <v>987</v>
      </c>
      <c r="J513" s="10" t="s">
        <v>988</v>
      </c>
      <c r="K513" t="s">
        <v>3351</v>
      </c>
      <c r="P513" s="29">
        <f t="shared" si="7"/>
        <v>45747</v>
      </c>
      <c r="Q513" s="30"/>
      <c r="R513" s="30"/>
      <c r="S513" s="30"/>
    </row>
    <row r="514" spans="1:19" x14ac:dyDescent="0.25">
      <c r="A514" t="s">
        <v>7055</v>
      </c>
      <c r="B514" t="s">
        <v>7097</v>
      </c>
      <c r="C514" t="s">
        <v>241</v>
      </c>
      <c r="D514" t="str">
        <f>VLOOKUP(C514,'Programas-Mestrado'!$C:$D,2,0)</f>
        <v>PPGEP-So</v>
      </c>
      <c r="E514" t="s">
        <v>258</v>
      </c>
      <c r="F514" s="10">
        <v>45383</v>
      </c>
      <c r="G514" s="10">
        <v>45747</v>
      </c>
      <c r="H514" s="10">
        <f>EDATE(G514,1)</f>
        <v>45777</v>
      </c>
      <c r="I514" s="10" t="s">
        <v>987</v>
      </c>
      <c r="J514" s="10" t="s">
        <v>988</v>
      </c>
      <c r="K514" t="s">
        <v>3351</v>
      </c>
      <c r="P514" s="29">
        <f t="shared" ref="P514:P577" si="8">EDATE(G514,0)</f>
        <v>45747</v>
      </c>
      <c r="Q514" s="30"/>
      <c r="R514" s="30"/>
      <c r="S514" s="30"/>
    </row>
    <row r="515" spans="1:19" x14ac:dyDescent="0.25">
      <c r="A515" t="s">
        <v>6289</v>
      </c>
      <c r="B515" t="s">
        <v>6316</v>
      </c>
      <c r="C515" t="s">
        <v>241</v>
      </c>
      <c r="D515" t="str">
        <f>VLOOKUP(C515,'Programas-Mestrado'!$C:$D,2,0)</f>
        <v>PPGEP-So</v>
      </c>
      <c r="E515" t="s">
        <v>258</v>
      </c>
      <c r="F515" s="10">
        <v>45139</v>
      </c>
      <c r="G515" s="10">
        <v>45869</v>
      </c>
      <c r="H515" s="10">
        <f>EDATE(G515,1)</f>
        <v>45900</v>
      </c>
      <c r="I515" s="10" t="s">
        <v>987</v>
      </c>
      <c r="J515" s="10" t="s">
        <v>988</v>
      </c>
      <c r="K515" t="s">
        <v>3351</v>
      </c>
      <c r="P515" s="29">
        <f t="shared" si="8"/>
        <v>45869</v>
      </c>
      <c r="Q515" s="30"/>
      <c r="R515" s="30"/>
      <c r="S515" s="30"/>
    </row>
    <row r="516" spans="1:19" x14ac:dyDescent="0.25">
      <c r="A516" t="s">
        <v>7056</v>
      </c>
      <c r="B516" t="s">
        <v>7098</v>
      </c>
      <c r="C516" t="s">
        <v>241</v>
      </c>
      <c r="D516" t="str">
        <f>VLOOKUP(C516,'Programas-Mestrado'!$C:$D,2,0)</f>
        <v>PPGEP-So</v>
      </c>
      <c r="E516" t="s">
        <v>258</v>
      </c>
      <c r="F516" s="10">
        <v>45383</v>
      </c>
      <c r="G516" s="10">
        <v>45747</v>
      </c>
      <c r="H516" s="10">
        <f>EDATE(G516,1)</f>
        <v>45777</v>
      </c>
      <c r="I516" s="10" t="s">
        <v>987</v>
      </c>
      <c r="J516" s="10" t="s">
        <v>988</v>
      </c>
      <c r="K516" t="s">
        <v>3351</v>
      </c>
      <c r="P516" s="29">
        <f t="shared" si="8"/>
        <v>45747</v>
      </c>
      <c r="Q516" s="30"/>
      <c r="R516" s="30"/>
      <c r="S516" s="30"/>
    </row>
    <row r="517" spans="1:19" x14ac:dyDescent="0.25">
      <c r="A517" t="s">
        <v>5133</v>
      </c>
      <c r="B517" t="s">
        <v>5154</v>
      </c>
      <c r="C517" t="s">
        <v>241</v>
      </c>
      <c r="D517" t="str">
        <f>VLOOKUP(C517,'Programas-Mestrado'!$C:$D,2,0)</f>
        <v>PPGEP-So</v>
      </c>
      <c r="E517" t="s">
        <v>258</v>
      </c>
      <c r="F517" s="10">
        <v>44866</v>
      </c>
      <c r="G517" s="10">
        <v>45596</v>
      </c>
      <c r="H517" s="10">
        <f>EDATE(G517,1)</f>
        <v>45626</v>
      </c>
      <c r="I517" s="10" t="s">
        <v>987</v>
      </c>
      <c r="J517" s="10" t="s">
        <v>988</v>
      </c>
      <c r="K517" t="s">
        <v>3351</v>
      </c>
      <c r="P517" s="29">
        <f t="shared" si="8"/>
        <v>45596</v>
      </c>
      <c r="Q517" s="30"/>
      <c r="R517" s="30"/>
      <c r="S517" s="30"/>
    </row>
    <row r="518" spans="1:19" x14ac:dyDescent="0.25">
      <c r="A518" t="s">
        <v>6777</v>
      </c>
      <c r="B518" t="s">
        <v>6931</v>
      </c>
      <c r="C518" t="s">
        <v>665</v>
      </c>
      <c r="D518" t="str">
        <f>VLOOKUP(C518,'Programas-Mestrado'!$C:$D,2,0)</f>
        <v>PPGEQ</v>
      </c>
      <c r="E518" t="s">
        <v>258</v>
      </c>
      <c r="F518" s="10">
        <v>45352</v>
      </c>
      <c r="G518" s="10">
        <v>46081</v>
      </c>
      <c r="H518" s="10">
        <f>EDATE(G518,1)</f>
        <v>46109</v>
      </c>
      <c r="I518" t="s">
        <v>987</v>
      </c>
      <c r="J518" s="10" t="s">
        <v>988</v>
      </c>
      <c r="K518" t="s">
        <v>3352</v>
      </c>
      <c r="P518" s="29">
        <f t="shared" si="8"/>
        <v>46081</v>
      </c>
      <c r="Q518" s="30"/>
      <c r="R518" s="30"/>
      <c r="S518" s="30"/>
    </row>
    <row r="519" spans="1:19" x14ac:dyDescent="0.25">
      <c r="A519" t="s">
        <v>6778</v>
      </c>
      <c r="B519" t="s">
        <v>6932</v>
      </c>
      <c r="C519" t="s">
        <v>665</v>
      </c>
      <c r="D519" t="str">
        <f>VLOOKUP(C519,'Programas-Mestrado'!$C:$D,2,0)</f>
        <v>PPGEQ</v>
      </c>
      <c r="E519" t="s">
        <v>258</v>
      </c>
      <c r="F519" s="10">
        <v>45352</v>
      </c>
      <c r="G519" s="10">
        <v>46081</v>
      </c>
      <c r="H519" s="10">
        <f>EDATE(G519,1)</f>
        <v>46109</v>
      </c>
      <c r="I519" s="10" t="s">
        <v>987</v>
      </c>
      <c r="J519" s="10" t="s">
        <v>988</v>
      </c>
      <c r="K519" t="s">
        <v>3352</v>
      </c>
      <c r="P519" s="29">
        <f t="shared" si="8"/>
        <v>46081</v>
      </c>
      <c r="Q519" s="30"/>
      <c r="R519" s="30"/>
      <c r="S519" s="30"/>
    </row>
    <row r="520" spans="1:19" x14ac:dyDescent="0.25">
      <c r="A520" t="s">
        <v>6209</v>
      </c>
      <c r="B520" t="s">
        <v>6214</v>
      </c>
      <c r="C520" t="s">
        <v>665</v>
      </c>
      <c r="D520" t="str">
        <f>VLOOKUP(C520,'Programas-Mestrado'!$C:$D,2,0)</f>
        <v>PPGEQ</v>
      </c>
      <c r="E520" t="s">
        <v>258</v>
      </c>
      <c r="F520" s="10">
        <v>45047</v>
      </c>
      <c r="G520" s="10">
        <v>45716</v>
      </c>
      <c r="H520" s="10">
        <f>EDATE(G520,1)</f>
        <v>45744</v>
      </c>
      <c r="I520" s="10" t="s">
        <v>987</v>
      </c>
      <c r="J520" s="10" t="s">
        <v>988</v>
      </c>
      <c r="K520" t="s">
        <v>3352</v>
      </c>
      <c r="P520" s="29">
        <f t="shared" si="8"/>
        <v>45716</v>
      </c>
      <c r="Q520" s="30"/>
      <c r="R520" s="30"/>
      <c r="S520" s="30"/>
    </row>
    <row r="521" spans="1:19" x14ac:dyDescent="0.25">
      <c r="A521" t="s">
        <v>6779</v>
      </c>
      <c r="B521" t="s">
        <v>6933</v>
      </c>
      <c r="C521" t="s">
        <v>665</v>
      </c>
      <c r="D521" t="str">
        <f>VLOOKUP(C521,'Programas-Mestrado'!$C:$D,2,0)</f>
        <v>PPGEQ</v>
      </c>
      <c r="E521" t="s">
        <v>258</v>
      </c>
      <c r="F521" s="10">
        <v>45352</v>
      </c>
      <c r="G521" s="10">
        <v>46081</v>
      </c>
      <c r="H521" s="10">
        <f>EDATE(G521,1)</f>
        <v>46109</v>
      </c>
      <c r="I521" s="10" t="s">
        <v>987</v>
      </c>
      <c r="J521" s="10" t="s">
        <v>988</v>
      </c>
      <c r="K521" t="s">
        <v>3352</v>
      </c>
      <c r="P521" s="29">
        <f t="shared" si="8"/>
        <v>46081</v>
      </c>
      <c r="Q521" s="30"/>
      <c r="R521" s="30"/>
      <c r="S521" s="30"/>
    </row>
    <row r="522" spans="1:19" x14ac:dyDescent="0.25">
      <c r="A522" t="s">
        <v>6780</v>
      </c>
      <c r="B522" t="s">
        <v>6934</v>
      </c>
      <c r="C522" t="s">
        <v>665</v>
      </c>
      <c r="D522" t="str">
        <f>VLOOKUP(C522,'Programas-Mestrado'!$C:$D,2,0)</f>
        <v>PPGEQ</v>
      </c>
      <c r="E522" t="s">
        <v>258</v>
      </c>
      <c r="F522" s="10">
        <v>45352</v>
      </c>
      <c r="G522" s="10">
        <v>46081</v>
      </c>
      <c r="H522" s="10">
        <f>EDATE(G522,1)</f>
        <v>46109</v>
      </c>
      <c r="I522" s="10" t="s">
        <v>987</v>
      </c>
      <c r="J522" s="10" t="s">
        <v>988</v>
      </c>
      <c r="K522" t="s">
        <v>3352</v>
      </c>
      <c r="P522" s="29">
        <f t="shared" si="8"/>
        <v>46081</v>
      </c>
      <c r="Q522" s="30"/>
      <c r="R522" s="30"/>
      <c r="S522" s="30"/>
    </row>
    <row r="523" spans="1:19" x14ac:dyDescent="0.25">
      <c r="A523" t="s">
        <v>6781</v>
      </c>
      <c r="B523" t="s">
        <v>6935</v>
      </c>
      <c r="C523" t="s">
        <v>665</v>
      </c>
      <c r="D523" t="str">
        <f>VLOOKUP(C523,'Programas-Mestrado'!$C:$D,2,0)</f>
        <v>PPGEQ</v>
      </c>
      <c r="E523" t="s">
        <v>258</v>
      </c>
      <c r="F523" s="10">
        <v>45352</v>
      </c>
      <c r="G523" s="10">
        <v>46081</v>
      </c>
      <c r="H523" s="10">
        <f>EDATE(G523,1)</f>
        <v>46109</v>
      </c>
      <c r="I523" s="10" t="s">
        <v>987</v>
      </c>
      <c r="J523" s="10" t="s">
        <v>988</v>
      </c>
      <c r="K523" t="s">
        <v>3352</v>
      </c>
      <c r="P523" s="29">
        <f t="shared" si="8"/>
        <v>46081</v>
      </c>
      <c r="Q523" s="30"/>
      <c r="R523" s="30"/>
      <c r="S523" s="30"/>
    </row>
    <row r="524" spans="1:19" x14ac:dyDescent="0.25">
      <c r="A524" t="s">
        <v>6782</v>
      </c>
      <c r="B524" t="s">
        <v>6936</v>
      </c>
      <c r="C524" t="s">
        <v>665</v>
      </c>
      <c r="D524" t="str">
        <f>VLOOKUP(C524,'Programas-Mestrado'!$C:$D,2,0)</f>
        <v>PPGEQ</v>
      </c>
      <c r="E524" t="s">
        <v>258</v>
      </c>
      <c r="F524" s="10">
        <v>45352</v>
      </c>
      <c r="G524" s="10">
        <v>46081</v>
      </c>
      <c r="H524" s="10">
        <f>EDATE(G524,1)</f>
        <v>46109</v>
      </c>
      <c r="I524" s="10" t="s">
        <v>987</v>
      </c>
      <c r="J524" s="10" t="s">
        <v>988</v>
      </c>
      <c r="K524" t="s">
        <v>3352</v>
      </c>
      <c r="P524" s="29">
        <f t="shared" si="8"/>
        <v>46081</v>
      </c>
      <c r="Q524" s="30"/>
      <c r="R524" s="30"/>
      <c r="S524" s="30"/>
    </row>
    <row r="525" spans="1:19" x14ac:dyDescent="0.25">
      <c r="A525" t="s">
        <v>6297</v>
      </c>
      <c r="B525" t="s">
        <v>6327</v>
      </c>
      <c r="C525" t="s">
        <v>665</v>
      </c>
      <c r="D525" t="str">
        <f>VLOOKUP(C525,'Programas-Mestrado'!$C:$D,2,0)</f>
        <v>PPGEQ</v>
      </c>
      <c r="E525" t="s">
        <v>258</v>
      </c>
      <c r="F525" s="10">
        <v>45139</v>
      </c>
      <c r="G525" s="10">
        <v>45869</v>
      </c>
      <c r="H525" s="10">
        <f>EDATE(G525,1)</f>
        <v>45900</v>
      </c>
      <c r="I525" s="10" t="s">
        <v>987</v>
      </c>
      <c r="J525" s="10" t="s">
        <v>988</v>
      </c>
      <c r="K525" t="s">
        <v>3352</v>
      </c>
      <c r="P525" s="29">
        <f t="shared" si="8"/>
        <v>45869</v>
      </c>
      <c r="Q525" s="30"/>
      <c r="R525" s="30"/>
      <c r="S525" s="30"/>
    </row>
    <row r="526" spans="1:19" x14ac:dyDescent="0.25">
      <c r="A526" t="s">
        <v>5359</v>
      </c>
      <c r="B526" t="s">
        <v>5513</v>
      </c>
      <c r="C526" t="s">
        <v>665</v>
      </c>
      <c r="D526" t="str">
        <f>VLOOKUP(C526,'Programas-Mestrado'!$C:$D,2,0)</f>
        <v>PPGEQ</v>
      </c>
      <c r="E526" t="s">
        <v>258</v>
      </c>
      <c r="F526" s="10">
        <v>44986</v>
      </c>
      <c r="G526" s="10">
        <v>45716</v>
      </c>
      <c r="H526" s="10">
        <f>EDATE(G526,1)</f>
        <v>45744</v>
      </c>
      <c r="I526" s="10" t="s">
        <v>987</v>
      </c>
      <c r="J526" s="10" t="s">
        <v>988</v>
      </c>
      <c r="K526" t="s">
        <v>3352</v>
      </c>
      <c r="P526" s="29">
        <f t="shared" si="8"/>
        <v>45716</v>
      </c>
      <c r="Q526" s="30"/>
      <c r="R526" s="30"/>
      <c r="S526" s="30"/>
    </row>
    <row r="527" spans="1:19" x14ac:dyDescent="0.25">
      <c r="A527" t="s">
        <v>6347</v>
      </c>
      <c r="B527" t="s">
        <v>6368</v>
      </c>
      <c r="C527" t="s">
        <v>665</v>
      </c>
      <c r="D527" t="str">
        <f>VLOOKUP(C527,'Programas-Mestrado'!$C:$D,2,0)</f>
        <v>PPGEQ</v>
      </c>
      <c r="E527" t="s">
        <v>258</v>
      </c>
      <c r="F527" s="10">
        <v>45139</v>
      </c>
      <c r="G527" s="10">
        <v>45869</v>
      </c>
      <c r="H527" s="10">
        <f>EDATE(G527,1)</f>
        <v>45900</v>
      </c>
      <c r="I527" s="10" t="s">
        <v>987</v>
      </c>
      <c r="J527" s="10" t="s">
        <v>988</v>
      </c>
      <c r="K527" t="s">
        <v>3352</v>
      </c>
      <c r="P527" s="29">
        <f t="shared" si="8"/>
        <v>45869</v>
      </c>
      <c r="Q527" s="30"/>
      <c r="R527" s="30"/>
      <c r="S527" s="30"/>
    </row>
    <row r="528" spans="1:19" x14ac:dyDescent="0.25">
      <c r="A528" t="s">
        <v>6456</v>
      </c>
      <c r="B528" t="s">
        <v>6466</v>
      </c>
      <c r="C528" t="s">
        <v>665</v>
      </c>
      <c r="D528" t="str">
        <f>VLOOKUP(C528,'Programas-Mestrado'!$C:$D,2,0)</f>
        <v>PPGEQ</v>
      </c>
      <c r="E528" t="s">
        <v>258</v>
      </c>
      <c r="F528" s="10">
        <v>45200</v>
      </c>
      <c r="G528" s="10">
        <v>45869</v>
      </c>
      <c r="H528" s="10">
        <f>EDATE(G528,1)</f>
        <v>45900</v>
      </c>
      <c r="I528" s="10" t="s">
        <v>987</v>
      </c>
      <c r="J528" s="10" t="s">
        <v>988</v>
      </c>
      <c r="K528" t="s">
        <v>3352</v>
      </c>
      <c r="P528" s="29">
        <f t="shared" si="8"/>
        <v>45869</v>
      </c>
      <c r="Q528" s="30"/>
      <c r="R528" s="30"/>
      <c r="S528" s="30"/>
    </row>
    <row r="529" spans="1:19" x14ac:dyDescent="0.25">
      <c r="A529" t="s">
        <v>5361</v>
      </c>
      <c r="B529" t="s">
        <v>5515</v>
      </c>
      <c r="C529" t="s">
        <v>665</v>
      </c>
      <c r="D529" t="str">
        <f>VLOOKUP(C529,'Programas-Mestrado'!$C:$D,2,0)</f>
        <v>PPGEQ</v>
      </c>
      <c r="E529" t="s">
        <v>258</v>
      </c>
      <c r="F529" s="10">
        <v>44986</v>
      </c>
      <c r="G529" s="10">
        <v>45716</v>
      </c>
      <c r="H529" s="10">
        <f>EDATE(G529,1)</f>
        <v>45744</v>
      </c>
      <c r="I529" t="s">
        <v>987</v>
      </c>
      <c r="J529" s="10" t="s">
        <v>988</v>
      </c>
      <c r="K529" t="s">
        <v>3352</v>
      </c>
      <c r="P529" s="29">
        <f t="shared" si="8"/>
        <v>45716</v>
      </c>
      <c r="Q529" s="30"/>
      <c r="R529" s="30"/>
      <c r="S529" s="30"/>
    </row>
    <row r="530" spans="1:19" x14ac:dyDescent="0.25">
      <c r="A530" t="s">
        <v>6298</v>
      </c>
      <c r="B530" t="s">
        <v>6328</v>
      </c>
      <c r="C530" t="s">
        <v>665</v>
      </c>
      <c r="D530" t="str">
        <f>VLOOKUP(C530,'Programas-Mestrado'!$C:$D,2,0)</f>
        <v>PPGEQ</v>
      </c>
      <c r="E530" t="s">
        <v>258</v>
      </c>
      <c r="F530" s="10">
        <v>45139</v>
      </c>
      <c r="G530" s="10">
        <v>45869</v>
      </c>
      <c r="H530" s="10">
        <f>EDATE(G530,1)</f>
        <v>45900</v>
      </c>
      <c r="I530" s="10" t="s">
        <v>987</v>
      </c>
      <c r="J530" s="10" t="s">
        <v>988</v>
      </c>
      <c r="K530" t="s">
        <v>3352</v>
      </c>
      <c r="P530" s="29">
        <f t="shared" si="8"/>
        <v>45869</v>
      </c>
      <c r="Q530" s="30"/>
      <c r="R530" s="30"/>
      <c r="S530" s="30"/>
    </row>
    <row r="531" spans="1:19" x14ac:dyDescent="0.25">
      <c r="A531" t="s">
        <v>5362</v>
      </c>
      <c r="B531" t="s">
        <v>5516</v>
      </c>
      <c r="C531" t="s">
        <v>665</v>
      </c>
      <c r="D531" t="str">
        <f>VLOOKUP(C531,'Programas-Mestrado'!$C:$D,2,0)</f>
        <v>PPGEQ</v>
      </c>
      <c r="E531" t="s">
        <v>258</v>
      </c>
      <c r="F531" s="10">
        <v>44986</v>
      </c>
      <c r="G531" s="10">
        <v>45716</v>
      </c>
      <c r="H531" s="10">
        <f>EDATE(G531,1)</f>
        <v>45744</v>
      </c>
      <c r="I531" s="10" t="s">
        <v>987</v>
      </c>
      <c r="J531" s="10" t="s">
        <v>988</v>
      </c>
      <c r="K531" t="s">
        <v>3352</v>
      </c>
      <c r="P531" s="29">
        <f t="shared" si="8"/>
        <v>45716</v>
      </c>
      <c r="Q531" s="30"/>
      <c r="R531" s="30"/>
      <c r="S531" s="30"/>
    </row>
    <row r="532" spans="1:19" x14ac:dyDescent="0.25">
      <c r="A532" t="s">
        <v>3739</v>
      </c>
      <c r="B532" t="s">
        <v>5503</v>
      </c>
      <c r="C532" t="s">
        <v>665</v>
      </c>
      <c r="D532" t="str">
        <f>VLOOKUP(C532,'Programas-Mestrado'!$C:$D,2,0)</f>
        <v>PPGEQ</v>
      </c>
      <c r="E532" t="s">
        <v>517</v>
      </c>
      <c r="F532" s="10">
        <v>44986</v>
      </c>
      <c r="G532" s="10">
        <v>46446</v>
      </c>
      <c r="H532" s="10">
        <f>EDATE(G532,1)</f>
        <v>46474</v>
      </c>
      <c r="I532" s="10" t="s">
        <v>987</v>
      </c>
      <c r="J532" s="10" t="s">
        <v>988</v>
      </c>
      <c r="K532" t="s">
        <v>3352</v>
      </c>
      <c r="P532" s="29">
        <f t="shared" si="8"/>
        <v>46446</v>
      </c>
      <c r="Q532" s="30"/>
      <c r="R532" s="30"/>
      <c r="S532" s="30"/>
    </row>
    <row r="533" spans="1:19" x14ac:dyDescent="0.25">
      <c r="A533" t="s">
        <v>3919</v>
      </c>
      <c r="B533" t="s">
        <v>5504</v>
      </c>
      <c r="C533" t="s">
        <v>665</v>
      </c>
      <c r="D533" t="str">
        <f>VLOOKUP(C533,'Programas-Mestrado'!$C:$D,2,0)</f>
        <v>PPGEQ</v>
      </c>
      <c r="E533" t="s">
        <v>517</v>
      </c>
      <c r="F533" s="10">
        <v>44986</v>
      </c>
      <c r="G533" s="10">
        <v>46446</v>
      </c>
      <c r="H533" s="10">
        <f>EDATE(G533,1)</f>
        <v>46474</v>
      </c>
      <c r="I533" t="s">
        <v>987</v>
      </c>
      <c r="J533" s="10" t="s">
        <v>988</v>
      </c>
      <c r="K533" t="s">
        <v>3352</v>
      </c>
      <c r="P533" s="29">
        <f t="shared" si="8"/>
        <v>46446</v>
      </c>
      <c r="Q533" s="30"/>
      <c r="R533" s="30"/>
      <c r="S533" s="30"/>
    </row>
    <row r="534" spans="1:19" x14ac:dyDescent="0.25">
      <c r="A534" t="s">
        <v>3737</v>
      </c>
      <c r="B534" t="s">
        <v>3778</v>
      </c>
      <c r="C534" t="s">
        <v>665</v>
      </c>
      <c r="D534" t="str">
        <f>VLOOKUP(C534,'Programas-Mestrado'!$C:$D,2,0)</f>
        <v>PPGEQ</v>
      </c>
      <c r="E534" t="s">
        <v>517</v>
      </c>
      <c r="F534" s="10">
        <v>44256</v>
      </c>
      <c r="G534" s="10">
        <v>45716</v>
      </c>
      <c r="H534" s="10">
        <f>EDATE(G534,1)</f>
        <v>45744</v>
      </c>
      <c r="I534" s="10" t="s">
        <v>987</v>
      </c>
      <c r="J534" s="10" t="s">
        <v>988</v>
      </c>
      <c r="K534" t="s">
        <v>3352</v>
      </c>
      <c r="P534" s="29">
        <f t="shared" si="8"/>
        <v>45716</v>
      </c>
      <c r="Q534" s="30"/>
      <c r="R534" s="30"/>
      <c r="S534" s="30"/>
    </row>
    <row r="535" spans="1:19" x14ac:dyDescent="0.25">
      <c r="A535" t="s">
        <v>4374</v>
      </c>
      <c r="B535" t="s">
        <v>6925</v>
      </c>
      <c r="C535" t="s">
        <v>665</v>
      </c>
      <c r="D535" t="str">
        <f>VLOOKUP(C535,'Programas-Mestrado'!$C:$D,2,0)</f>
        <v>PPGEQ</v>
      </c>
      <c r="E535" t="s">
        <v>517</v>
      </c>
      <c r="F535" s="10">
        <v>45352</v>
      </c>
      <c r="G535" s="10">
        <v>46812</v>
      </c>
      <c r="H535" s="10">
        <f>EDATE(G535,1)</f>
        <v>46841</v>
      </c>
      <c r="I535" s="10" t="s">
        <v>987</v>
      </c>
      <c r="J535" s="10" t="s">
        <v>988</v>
      </c>
      <c r="K535" t="s">
        <v>3352</v>
      </c>
      <c r="P535" s="29">
        <f t="shared" si="8"/>
        <v>46812</v>
      </c>
      <c r="Q535" s="30"/>
      <c r="R535" s="30"/>
      <c r="S535" s="30"/>
    </row>
    <row r="536" spans="1:19" x14ac:dyDescent="0.25">
      <c r="A536" t="s">
        <v>6775</v>
      </c>
      <c r="B536" t="s">
        <v>6926</v>
      </c>
      <c r="C536" t="s">
        <v>665</v>
      </c>
      <c r="D536" t="str">
        <f>VLOOKUP(C536,'Programas-Mestrado'!$C:$D,2,0)</f>
        <v>PPGEQ</v>
      </c>
      <c r="E536" t="s">
        <v>517</v>
      </c>
      <c r="F536" s="10">
        <v>45352</v>
      </c>
      <c r="G536" s="10">
        <v>46812</v>
      </c>
      <c r="H536" s="10">
        <f>EDATE(G536,1)</f>
        <v>46841</v>
      </c>
      <c r="I536" t="s">
        <v>987</v>
      </c>
      <c r="J536" s="10" t="s">
        <v>988</v>
      </c>
      <c r="K536" t="s">
        <v>3352</v>
      </c>
      <c r="P536" s="29">
        <f t="shared" si="8"/>
        <v>46812</v>
      </c>
      <c r="Q536" s="30"/>
      <c r="R536" s="30"/>
      <c r="S536" s="30"/>
    </row>
    <row r="537" spans="1:19" x14ac:dyDescent="0.25">
      <c r="A537" t="s">
        <v>5947</v>
      </c>
      <c r="B537" t="s">
        <v>5995</v>
      </c>
      <c r="C537" t="s">
        <v>665</v>
      </c>
      <c r="D537" t="str">
        <f>VLOOKUP(C537,'Programas-Mestrado'!$C:$D,2,0)</f>
        <v>PPGEQ</v>
      </c>
      <c r="E537" t="s">
        <v>517</v>
      </c>
      <c r="F537" s="10">
        <v>44986</v>
      </c>
      <c r="G537" s="10">
        <v>46446</v>
      </c>
      <c r="H537" s="10">
        <f>EDATE(G537,1)</f>
        <v>46474</v>
      </c>
      <c r="I537" t="s">
        <v>987</v>
      </c>
      <c r="J537" s="10" t="s">
        <v>988</v>
      </c>
      <c r="K537" t="s">
        <v>3352</v>
      </c>
      <c r="P537" s="29">
        <f t="shared" si="8"/>
        <v>46446</v>
      </c>
      <c r="Q537" s="30"/>
      <c r="R537" s="30"/>
      <c r="S537" s="30"/>
    </row>
    <row r="538" spans="1:19" x14ac:dyDescent="0.25">
      <c r="A538" t="s">
        <v>4008</v>
      </c>
      <c r="B538" t="s">
        <v>5505</v>
      </c>
      <c r="C538" t="s">
        <v>665</v>
      </c>
      <c r="D538" t="str">
        <f>VLOOKUP(C538,'Programas-Mestrado'!$C:$D,2,0)</f>
        <v>PPGEQ</v>
      </c>
      <c r="E538" t="s">
        <v>517</v>
      </c>
      <c r="F538" s="10">
        <v>44986</v>
      </c>
      <c r="G538" s="10">
        <v>46446</v>
      </c>
      <c r="H538" s="10">
        <f>EDATE(G538,1)</f>
        <v>46474</v>
      </c>
      <c r="I538" s="10" t="s">
        <v>987</v>
      </c>
      <c r="J538" s="10" t="s">
        <v>988</v>
      </c>
      <c r="K538" t="s">
        <v>3352</v>
      </c>
      <c r="P538" s="29">
        <f t="shared" si="8"/>
        <v>46446</v>
      </c>
      <c r="Q538" s="30"/>
      <c r="R538" s="30"/>
      <c r="S538" s="30"/>
    </row>
    <row r="539" spans="1:19" x14ac:dyDescent="0.25">
      <c r="A539" t="s">
        <v>3624</v>
      </c>
      <c r="B539" t="s">
        <v>3705</v>
      </c>
      <c r="C539" t="s">
        <v>665</v>
      </c>
      <c r="D539" t="str">
        <f>VLOOKUP(C539,'Programas-Mestrado'!$C:$D,2,0)</f>
        <v>PPGEQ</v>
      </c>
      <c r="E539" t="s">
        <v>517</v>
      </c>
      <c r="F539" s="10">
        <v>44256</v>
      </c>
      <c r="G539" s="10">
        <v>45716</v>
      </c>
      <c r="H539" s="10">
        <f>EDATE(G539,1)</f>
        <v>45744</v>
      </c>
      <c r="I539" t="s">
        <v>987</v>
      </c>
      <c r="J539" s="10" t="s">
        <v>988</v>
      </c>
      <c r="K539" t="s">
        <v>3352</v>
      </c>
      <c r="P539" s="29">
        <f t="shared" si="8"/>
        <v>45716</v>
      </c>
      <c r="Q539" s="30"/>
      <c r="R539" s="30"/>
      <c r="S539" s="30"/>
    </row>
    <row r="540" spans="1:19" x14ac:dyDescent="0.25">
      <c r="A540" t="s">
        <v>4376</v>
      </c>
      <c r="B540" t="s">
        <v>6927</v>
      </c>
      <c r="C540" t="s">
        <v>665</v>
      </c>
      <c r="D540" t="str">
        <f>VLOOKUP(C540,'Programas-Mestrado'!$C:$D,2,0)</f>
        <v>PPGEQ</v>
      </c>
      <c r="E540" t="s">
        <v>517</v>
      </c>
      <c r="F540" s="10">
        <v>45352</v>
      </c>
      <c r="G540" s="10">
        <v>46812</v>
      </c>
      <c r="H540" s="10">
        <f>EDATE(G540,1)</f>
        <v>46841</v>
      </c>
      <c r="I540" s="10" t="s">
        <v>987</v>
      </c>
      <c r="J540" s="10" t="s">
        <v>988</v>
      </c>
      <c r="K540" t="s">
        <v>3352</v>
      </c>
      <c r="P540" s="29">
        <f t="shared" si="8"/>
        <v>46812</v>
      </c>
      <c r="Q540" s="30"/>
      <c r="R540" s="30"/>
      <c r="S540" s="30"/>
    </row>
    <row r="541" spans="1:19" x14ac:dyDescent="0.25">
      <c r="A541" t="s">
        <v>3626</v>
      </c>
      <c r="B541" t="s">
        <v>5507</v>
      </c>
      <c r="C541" t="s">
        <v>665</v>
      </c>
      <c r="D541" t="str">
        <f>VLOOKUP(C541,'Programas-Mestrado'!$C:$D,2,0)</f>
        <v>PPGEQ</v>
      </c>
      <c r="E541" t="s">
        <v>517</v>
      </c>
      <c r="F541" s="10">
        <v>44986</v>
      </c>
      <c r="G541" s="10">
        <v>46446</v>
      </c>
      <c r="H541" s="10">
        <f>EDATE(G541,1)</f>
        <v>46474</v>
      </c>
      <c r="I541" s="10" t="s">
        <v>987</v>
      </c>
      <c r="J541" s="10" t="s">
        <v>988</v>
      </c>
      <c r="K541" t="s">
        <v>3352</v>
      </c>
      <c r="P541" s="29">
        <f t="shared" si="8"/>
        <v>46446</v>
      </c>
      <c r="Q541" s="30"/>
      <c r="R541" s="30"/>
      <c r="S541" s="30"/>
    </row>
    <row r="542" spans="1:19" x14ac:dyDescent="0.25">
      <c r="A542" t="s">
        <v>6585</v>
      </c>
      <c r="B542" t="s">
        <v>6598</v>
      </c>
      <c r="C542" t="s">
        <v>665</v>
      </c>
      <c r="D542" t="str">
        <f>VLOOKUP(C542,'Programas-Mestrado'!$C:$D,2,0)</f>
        <v>PPGEQ</v>
      </c>
      <c r="E542" t="s">
        <v>517</v>
      </c>
      <c r="F542" s="10">
        <v>45292</v>
      </c>
      <c r="G542" s="10">
        <v>46599</v>
      </c>
      <c r="H542" s="10">
        <f>EDATE(G542,1)</f>
        <v>46630</v>
      </c>
      <c r="I542" s="10" t="s">
        <v>987</v>
      </c>
      <c r="J542" s="10" t="s">
        <v>988</v>
      </c>
      <c r="K542" t="s">
        <v>3352</v>
      </c>
      <c r="P542" s="29">
        <f t="shared" si="8"/>
        <v>46599</v>
      </c>
      <c r="Q542" s="30"/>
      <c r="R542" s="30"/>
      <c r="S542" s="30"/>
    </row>
    <row r="543" spans="1:19" x14ac:dyDescent="0.25">
      <c r="A543" t="s">
        <v>4542</v>
      </c>
      <c r="B543" t="s">
        <v>6928</v>
      </c>
      <c r="C543" t="s">
        <v>665</v>
      </c>
      <c r="D543" t="str">
        <f>VLOOKUP(C543,'Programas-Mestrado'!$C:$D,2,0)</f>
        <v>PPGEQ</v>
      </c>
      <c r="E543" t="s">
        <v>517</v>
      </c>
      <c r="F543" s="10">
        <v>45352</v>
      </c>
      <c r="G543" s="10">
        <v>46812</v>
      </c>
      <c r="H543" s="10">
        <f>EDATE(G543,1)</f>
        <v>46841</v>
      </c>
      <c r="I543" s="10" t="s">
        <v>987</v>
      </c>
      <c r="J543" s="10" t="s">
        <v>988</v>
      </c>
      <c r="K543" t="s">
        <v>3352</v>
      </c>
      <c r="P543" s="29">
        <f t="shared" si="8"/>
        <v>46812</v>
      </c>
      <c r="Q543" s="30"/>
      <c r="R543" s="30"/>
      <c r="S543" s="30"/>
    </row>
    <row r="544" spans="1:19" x14ac:dyDescent="0.25">
      <c r="A544" t="s">
        <v>4007</v>
      </c>
      <c r="B544" t="s">
        <v>4023</v>
      </c>
      <c r="C544" t="s">
        <v>665</v>
      </c>
      <c r="D544" t="str">
        <f>VLOOKUP(C544,'Programas-Mestrado'!$C:$D,2,0)</f>
        <v>PPGEQ</v>
      </c>
      <c r="E544" t="s">
        <v>517</v>
      </c>
      <c r="F544" s="10">
        <v>44409</v>
      </c>
      <c r="G544" s="10">
        <v>45716</v>
      </c>
      <c r="H544" s="10">
        <f>EDATE(G544,1)</f>
        <v>45744</v>
      </c>
      <c r="I544" t="s">
        <v>987</v>
      </c>
      <c r="J544" s="10" t="s">
        <v>988</v>
      </c>
      <c r="K544" t="s">
        <v>3352</v>
      </c>
      <c r="P544" s="29">
        <f t="shared" si="8"/>
        <v>45716</v>
      </c>
      <c r="Q544" s="30"/>
      <c r="R544" s="30"/>
      <c r="S544" s="30"/>
    </row>
    <row r="545" spans="1:19" x14ac:dyDescent="0.25">
      <c r="A545" t="s">
        <v>4378</v>
      </c>
      <c r="B545" t="s">
        <v>6929</v>
      </c>
      <c r="C545" t="s">
        <v>665</v>
      </c>
      <c r="D545" t="str">
        <f>VLOOKUP(C545,'Programas-Mestrado'!$C:$D,2,0)</f>
        <v>PPGEQ</v>
      </c>
      <c r="E545" t="s">
        <v>517</v>
      </c>
      <c r="F545" s="10">
        <v>45352</v>
      </c>
      <c r="G545" s="10">
        <v>46812</v>
      </c>
      <c r="H545" s="10">
        <f>EDATE(G545,1)</f>
        <v>46841</v>
      </c>
      <c r="I545" s="10" t="s">
        <v>987</v>
      </c>
      <c r="J545" s="10" t="s">
        <v>988</v>
      </c>
      <c r="K545" t="s">
        <v>3352</v>
      </c>
      <c r="P545" s="29">
        <f t="shared" si="8"/>
        <v>46812</v>
      </c>
      <c r="Q545" s="30"/>
      <c r="R545" s="30"/>
      <c r="S545" s="30"/>
    </row>
    <row r="546" spans="1:19" x14ac:dyDescent="0.25">
      <c r="A546" t="s">
        <v>5356</v>
      </c>
      <c r="B546" t="s">
        <v>5508</v>
      </c>
      <c r="C546" t="s">
        <v>665</v>
      </c>
      <c r="D546" t="str">
        <f>VLOOKUP(C546,'Programas-Mestrado'!$C:$D,2,0)</f>
        <v>PPGEQ</v>
      </c>
      <c r="E546" t="s">
        <v>517</v>
      </c>
      <c r="F546" s="10">
        <v>44986</v>
      </c>
      <c r="G546" s="10">
        <v>46446</v>
      </c>
      <c r="H546" s="10">
        <f>EDATE(G546,1)</f>
        <v>46474</v>
      </c>
      <c r="I546" s="10" t="s">
        <v>987</v>
      </c>
      <c r="J546" s="10" t="s">
        <v>988</v>
      </c>
      <c r="K546" t="s">
        <v>3352</v>
      </c>
      <c r="P546" s="29">
        <f t="shared" si="8"/>
        <v>46446</v>
      </c>
      <c r="Q546" s="30"/>
      <c r="R546" s="30"/>
      <c r="S546" s="30"/>
    </row>
    <row r="547" spans="1:19" x14ac:dyDescent="0.25">
      <c r="A547" t="s">
        <v>3742</v>
      </c>
      <c r="B547" t="s">
        <v>5509</v>
      </c>
      <c r="C547" t="s">
        <v>665</v>
      </c>
      <c r="D547" t="str">
        <f>VLOOKUP(C547,'Programas-Mestrado'!$C:$D,2,0)</f>
        <v>PPGEQ</v>
      </c>
      <c r="E547" t="s">
        <v>517</v>
      </c>
      <c r="F547" s="10">
        <v>44986</v>
      </c>
      <c r="G547" s="10">
        <v>46446</v>
      </c>
      <c r="H547" s="10">
        <f>EDATE(G547,1)</f>
        <v>46474</v>
      </c>
      <c r="I547" s="10" t="s">
        <v>987</v>
      </c>
      <c r="J547" s="10" t="s">
        <v>988</v>
      </c>
      <c r="K547" t="s">
        <v>3352</v>
      </c>
      <c r="P547" s="29">
        <f t="shared" si="8"/>
        <v>46446</v>
      </c>
      <c r="Q547" s="30"/>
      <c r="R547" s="30"/>
      <c r="S547" s="30"/>
    </row>
    <row r="548" spans="1:19" x14ac:dyDescent="0.25">
      <c r="A548" t="s">
        <v>3891</v>
      </c>
      <c r="B548" t="s">
        <v>5510</v>
      </c>
      <c r="C548" t="s">
        <v>665</v>
      </c>
      <c r="D548" t="str">
        <f>VLOOKUP(C548,'Programas-Mestrado'!$C:$D,2,0)</f>
        <v>PPGEQ</v>
      </c>
      <c r="E548" t="s">
        <v>517</v>
      </c>
      <c r="F548" s="10">
        <v>44986</v>
      </c>
      <c r="G548" s="10">
        <v>46446</v>
      </c>
      <c r="H548" s="10">
        <f>EDATE(G548,1)</f>
        <v>46474</v>
      </c>
      <c r="I548" s="10" t="s">
        <v>987</v>
      </c>
      <c r="J548" s="10" t="s">
        <v>988</v>
      </c>
      <c r="K548" t="s">
        <v>3352</v>
      </c>
      <c r="P548" s="29">
        <f t="shared" si="8"/>
        <v>46446</v>
      </c>
      <c r="Q548" s="30"/>
      <c r="R548" s="30"/>
      <c r="S548" s="30"/>
    </row>
    <row r="549" spans="1:19" x14ac:dyDescent="0.25">
      <c r="A549" t="s">
        <v>6776</v>
      </c>
      <c r="B549" t="s">
        <v>6930</v>
      </c>
      <c r="C549" t="s">
        <v>665</v>
      </c>
      <c r="D549" t="str">
        <f>VLOOKUP(C549,'Programas-Mestrado'!$C:$D,2,0)</f>
        <v>PPGEQ</v>
      </c>
      <c r="E549" t="s">
        <v>517</v>
      </c>
      <c r="F549" s="10">
        <v>45352</v>
      </c>
      <c r="G549" s="10">
        <v>46812</v>
      </c>
      <c r="H549" s="10">
        <f>EDATE(G549,1)</f>
        <v>46841</v>
      </c>
      <c r="I549" s="10" t="s">
        <v>987</v>
      </c>
      <c r="J549" s="10" t="s">
        <v>988</v>
      </c>
      <c r="K549" t="s">
        <v>3352</v>
      </c>
      <c r="P549" s="29">
        <f t="shared" si="8"/>
        <v>46812</v>
      </c>
      <c r="Q549" s="30"/>
      <c r="R549" s="30"/>
      <c r="S549" s="30"/>
    </row>
    <row r="550" spans="1:19" x14ac:dyDescent="0.25">
      <c r="A550" t="s">
        <v>4681</v>
      </c>
      <c r="B550" t="s">
        <v>4692</v>
      </c>
      <c r="C550" t="s">
        <v>665</v>
      </c>
      <c r="D550" t="str">
        <f>VLOOKUP(C550,'Programas-Mestrado'!$C:$D,2,0)</f>
        <v>PPGEQ</v>
      </c>
      <c r="E550" t="s">
        <v>517</v>
      </c>
      <c r="F550" s="10">
        <v>44652</v>
      </c>
      <c r="G550" s="10">
        <v>46081</v>
      </c>
      <c r="H550" s="10">
        <f>EDATE(G550,1)</f>
        <v>46109</v>
      </c>
      <c r="I550" s="10" t="s">
        <v>987</v>
      </c>
      <c r="J550" s="10" t="s">
        <v>988</v>
      </c>
      <c r="K550" t="s">
        <v>3352</v>
      </c>
      <c r="P550" s="29">
        <f t="shared" si="8"/>
        <v>46081</v>
      </c>
      <c r="Q550" s="30"/>
      <c r="R550" s="30"/>
      <c r="S550" s="30"/>
    </row>
    <row r="551" spans="1:19" x14ac:dyDescent="0.25">
      <c r="A551" t="s">
        <v>3625</v>
      </c>
      <c r="B551" t="s">
        <v>3706</v>
      </c>
      <c r="C551" t="s">
        <v>665</v>
      </c>
      <c r="D551" t="str">
        <f>VLOOKUP(C551,'Programas-Mestrado'!$C:$D,2,0)</f>
        <v>PPGEQ</v>
      </c>
      <c r="E551" t="s">
        <v>517</v>
      </c>
      <c r="F551" s="10">
        <v>44256</v>
      </c>
      <c r="G551" s="10">
        <v>45716</v>
      </c>
      <c r="H551" s="10">
        <f>EDATE(G551,1)</f>
        <v>45744</v>
      </c>
      <c r="I551" t="s">
        <v>987</v>
      </c>
      <c r="J551" s="10" t="s">
        <v>3556</v>
      </c>
      <c r="K551" t="s">
        <v>3352</v>
      </c>
      <c r="P551" s="29">
        <f t="shared" si="8"/>
        <v>45716</v>
      </c>
      <c r="Q551" s="30"/>
      <c r="R551" s="30"/>
      <c r="S551" s="30"/>
    </row>
    <row r="552" spans="1:19" x14ac:dyDescent="0.25">
      <c r="A552" t="s">
        <v>5126</v>
      </c>
      <c r="B552" t="s">
        <v>5146</v>
      </c>
      <c r="C552" t="s">
        <v>235</v>
      </c>
      <c r="D552" t="str">
        <f>VLOOKUP(C552,'Programas-Mestrado'!$C:$D,2,0)</f>
        <v>PPGERN</v>
      </c>
      <c r="E552" t="s">
        <v>258</v>
      </c>
      <c r="F552" s="10">
        <v>44866</v>
      </c>
      <c r="G552" s="10">
        <v>45596</v>
      </c>
      <c r="H552" s="10">
        <f>EDATE(G552,1)</f>
        <v>45626</v>
      </c>
      <c r="I552" s="10" t="s">
        <v>987</v>
      </c>
      <c r="J552" s="10" t="s">
        <v>988</v>
      </c>
      <c r="K552" t="s">
        <v>3351</v>
      </c>
      <c r="P552" s="29">
        <f t="shared" si="8"/>
        <v>45596</v>
      </c>
      <c r="Q552" s="30"/>
      <c r="R552" s="30"/>
      <c r="S552" s="30"/>
    </row>
    <row r="553" spans="1:19" x14ac:dyDescent="0.25">
      <c r="A553" t="s">
        <v>6674</v>
      </c>
      <c r="B553" t="s">
        <v>6801</v>
      </c>
      <c r="C553" t="s">
        <v>235</v>
      </c>
      <c r="D553" t="str">
        <f>VLOOKUP(C553,'Programas-Mestrado'!$C:$D,2,0)</f>
        <v>PPGERN</v>
      </c>
      <c r="E553" t="s">
        <v>258</v>
      </c>
      <c r="F553" s="10">
        <v>45352</v>
      </c>
      <c r="G553" s="10">
        <v>46081</v>
      </c>
      <c r="H553" s="10">
        <f>EDATE(G553,1)</f>
        <v>46109</v>
      </c>
      <c r="I553" s="10" t="s">
        <v>987</v>
      </c>
      <c r="J553" s="10" t="s">
        <v>988</v>
      </c>
      <c r="K553" t="s">
        <v>3351</v>
      </c>
      <c r="P553" s="29">
        <f t="shared" si="8"/>
        <v>46081</v>
      </c>
      <c r="Q553" s="30"/>
      <c r="R553" s="30"/>
      <c r="S553" s="30"/>
    </row>
    <row r="554" spans="1:19" x14ac:dyDescent="0.25">
      <c r="A554" t="s">
        <v>6675</v>
      </c>
      <c r="B554" t="s">
        <v>6802</v>
      </c>
      <c r="C554" t="s">
        <v>235</v>
      </c>
      <c r="D554" t="str">
        <f>VLOOKUP(C554,'Programas-Mestrado'!$C:$D,2,0)</f>
        <v>PPGERN</v>
      </c>
      <c r="E554" t="s">
        <v>258</v>
      </c>
      <c r="F554" s="10">
        <v>45352</v>
      </c>
      <c r="G554" s="10">
        <v>46081</v>
      </c>
      <c r="H554" s="10">
        <f>EDATE(G554,1)</f>
        <v>46109</v>
      </c>
      <c r="I554" s="10" t="s">
        <v>987</v>
      </c>
      <c r="J554" s="10" t="s">
        <v>988</v>
      </c>
      <c r="K554" t="s">
        <v>3351</v>
      </c>
      <c r="P554" s="29">
        <f t="shared" si="8"/>
        <v>46081</v>
      </c>
      <c r="Q554" s="30"/>
      <c r="R554" s="30"/>
      <c r="S554" s="30"/>
    </row>
    <row r="555" spans="1:19" x14ac:dyDescent="0.25">
      <c r="A555" t="s">
        <v>5127</v>
      </c>
      <c r="B555" t="s">
        <v>5147</v>
      </c>
      <c r="C555" t="s">
        <v>235</v>
      </c>
      <c r="D555" t="str">
        <f>VLOOKUP(C555,'Programas-Mestrado'!$C:$D,2,0)</f>
        <v>PPGERN</v>
      </c>
      <c r="E555" t="s">
        <v>258</v>
      </c>
      <c r="F555" s="10">
        <v>44866</v>
      </c>
      <c r="G555" s="10">
        <v>45596</v>
      </c>
      <c r="H555" s="10">
        <f>EDATE(G555,1)</f>
        <v>45626</v>
      </c>
      <c r="I555" s="10" t="s">
        <v>987</v>
      </c>
      <c r="J555" s="10" t="s">
        <v>988</v>
      </c>
      <c r="K555" t="s">
        <v>3351</v>
      </c>
      <c r="P555" s="29">
        <f t="shared" si="8"/>
        <v>45596</v>
      </c>
      <c r="Q555" s="30"/>
      <c r="R555" s="30"/>
      <c r="S555" s="30"/>
    </row>
    <row r="556" spans="1:19" x14ac:dyDescent="0.25">
      <c r="A556" t="s">
        <v>6676</v>
      </c>
      <c r="B556" t="s">
        <v>6803</v>
      </c>
      <c r="C556" t="s">
        <v>235</v>
      </c>
      <c r="D556" t="str">
        <f>VLOOKUP(C556,'Programas-Mestrado'!$C:$D,2,0)</f>
        <v>PPGERN</v>
      </c>
      <c r="E556" t="s">
        <v>258</v>
      </c>
      <c r="F556" s="10">
        <v>45352</v>
      </c>
      <c r="G556" s="10">
        <v>46081</v>
      </c>
      <c r="H556" s="10">
        <f>EDATE(G556,1)</f>
        <v>46109</v>
      </c>
      <c r="I556" t="s">
        <v>987</v>
      </c>
      <c r="J556" s="10" t="s">
        <v>988</v>
      </c>
      <c r="K556" t="s">
        <v>3351</v>
      </c>
      <c r="P556" s="29">
        <f t="shared" si="8"/>
        <v>46081</v>
      </c>
      <c r="Q556" s="30"/>
      <c r="R556" s="30"/>
      <c r="S556" s="30"/>
    </row>
    <row r="557" spans="1:19" x14ac:dyDescent="0.25">
      <c r="A557" t="s">
        <v>5128</v>
      </c>
      <c r="B557" t="s">
        <v>5148</v>
      </c>
      <c r="C557" t="s">
        <v>235</v>
      </c>
      <c r="D557" t="str">
        <f>VLOOKUP(C557,'Programas-Mestrado'!$C:$D,2,0)</f>
        <v>PPGERN</v>
      </c>
      <c r="E557" t="s">
        <v>258</v>
      </c>
      <c r="F557" s="10">
        <v>44866</v>
      </c>
      <c r="G557" s="10">
        <v>45716</v>
      </c>
      <c r="H557" s="10">
        <f>EDATE(G557,1)</f>
        <v>45744</v>
      </c>
      <c r="I557" s="10" t="s">
        <v>987</v>
      </c>
      <c r="J557" s="10" t="s">
        <v>988</v>
      </c>
      <c r="K557" t="s">
        <v>3351</v>
      </c>
      <c r="P557" s="29">
        <f t="shared" si="8"/>
        <v>45716</v>
      </c>
      <c r="Q557" s="30"/>
      <c r="R557" s="30"/>
      <c r="S557" s="30"/>
    </row>
    <row r="558" spans="1:19" x14ac:dyDescent="0.25">
      <c r="A558" t="s">
        <v>6677</v>
      </c>
      <c r="B558" t="s">
        <v>6804</v>
      </c>
      <c r="C558" t="s">
        <v>235</v>
      </c>
      <c r="D558" t="str">
        <f>VLOOKUP(C558,'Programas-Mestrado'!$C:$D,2,0)</f>
        <v>PPGERN</v>
      </c>
      <c r="E558" t="s">
        <v>258</v>
      </c>
      <c r="F558" s="10">
        <v>45352</v>
      </c>
      <c r="G558" s="10">
        <v>46081</v>
      </c>
      <c r="H558" s="10">
        <f>EDATE(G558,1)</f>
        <v>46109</v>
      </c>
      <c r="I558" s="10" t="s">
        <v>987</v>
      </c>
      <c r="J558" s="10" t="s">
        <v>988</v>
      </c>
      <c r="K558" t="s">
        <v>3351</v>
      </c>
      <c r="P558" s="29">
        <f t="shared" si="8"/>
        <v>46081</v>
      </c>
      <c r="Q558" s="30"/>
      <c r="R558" s="30"/>
      <c r="S558" s="30"/>
    </row>
    <row r="559" spans="1:19" x14ac:dyDescent="0.25">
      <c r="A559" t="s">
        <v>5129</v>
      </c>
      <c r="B559" t="s">
        <v>5149</v>
      </c>
      <c r="C559" t="s">
        <v>235</v>
      </c>
      <c r="D559" t="str">
        <f>VLOOKUP(C559,'Programas-Mestrado'!$C:$D,2,0)</f>
        <v>PPGERN</v>
      </c>
      <c r="E559" t="s">
        <v>258</v>
      </c>
      <c r="F559" s="10">
        <v>44866</v>
      </c>
      <c r="G559" s="10">
        <v>45596</v>
      </c>
      <c r="H559" s="10">
        <f>EDATE(G559,1)</f>
        <v>45626</v>
      </c>
      <c r="I559" t="s">
        <v>987</v>
      </c>
      <c r="J559" s="10" t="s">
        <v>988</v>
      </c>
      <c r="K559" t="s">
        <v>3351</v>
      </c>
      <c r="P559" s="29">
        <f t="shared" si="8"/>
        <v>45596</v>
      </c>
      <c r="Q559" s="30"/>
      <c r="R559" s="30"/>
      <c r="S559" s="30"/>
    </row>
    <row r="560" spans="1:19" x14ac:dyDescent="0.25">
      <c r="A560" t="s">
        <v>5130</v>
      </c>
      <c r="B560" t="s">
        <v>5150</v>
      </c>
      <c r="C560" t="s">
        <v>235</v>
      </c>
      <c r="D560" t="str">
        <f>VLOOKUP(C560,'Programas-Mestrado'!$C:$D,2,0)</f>
        <v>PPGERN</v>
      </c>
      <c r="E560" t="s">
        <v>258</v>
      </c>
      <c r="F560" s="10">
        <v>44866</v>
      </c>
      <c r="G560" s="10">
        <v>45596</v>
      </c>
      <c r="H560" s="10">
        <f>EDATE(G560,1)</f>
        <v>45626</v>
      </c>
      <c r="I560" s="10" t="s">
        <v>987</v>
      </c>
      <c r="J560" s="10" t="s">
        <v>988</v>
      </c>
      <c r="K560" t="s">
        <v>3351</v>
      </c>
      <c r="P560" s="29">
        <f t="shared" si="8"/>
        <v>45596</v>
      </c>
      <c r="Q560" s="30"/>
      <c r="R560" s="30"/>
      <c r="S560" s="30"/>
    </row>
    <row r="561" spans="1:19" x14ac:dyDescent="0.25">
      <c r="A561" t="s">
        <v>5189</v>
      </c>
      <c r="B561" t="s">
        <v>5197</v>
      </c>
      <c r="C561" t="s">
        <v>235</v>
      </c>
      <c r="D561" t="str">
        <f>VLOOKUP(C561,'Programas-Mestrado'!$C:$D,2,0)</f>
        <v>PPGERN</v>
      </c>
      <c r="E561" t="s">
        <v>258</v>
      </c>
      <c r="F561" s="10">
        <v>44896</v>
      </c>
      <c r="G561" s="10">
        <v>45626</v>
      </c>
      <c r="H561" s="10">
        <f>EDATE(G561,1)</f>
        <v>45656</v>
      </c>
      <c r="I561" s="10" t="s">
        <v>987</v>
      </c>
      <c r="J561" s="10" t="s">
        <v>988</v>
      </c>
      <c r="K561" t="s">
        <v>3351</v>
      </c>
      <c r="P561" s="29">
        <f t="shared" si="8"/>
        <v>45626</v>
      </c>
      <c r="Q561" s="30"/>
      <c r="R561" s="30"/>
      <c r="S561" s="30"/>
    </row>
    <row r="562" spans="1:19" x14ac:dyDescent="0.25">
      <c r="A562" t="s">
        <v>5278</v>
      </c>
      <c r="B562" t="s">
        <v>5385</v>
      </c>
      <c r="C562" t="s">
        <v>235</v>
      </c>
      <c r="D562" t="str">
        <f>VLOOKUP(C562,'Programas-Mestrado'!$C:$D,2,0)</f>
        <v>PPGERN</v>
      </c>
      <c r="E562" t="s">
        <v>258</v>
      </c>
      <c r="F562" s="10">
        <v>44986</v>
      </c>
      <c r="G562" s="10">
        <v>45716</v>
      </c>
      <c r="H562" s="10">
        <f>EDATE(G562,1)</f>
        <v>45744</v>
      </c>
      <c r="I562" s="10" t="s">
        <v>987</v>
      </c>
      <c r="J562" s="10" t="s">
        <v>988</v>
      </c>
      <c r="K562" t="s">
        <v>3351</v>
      </c>
      <c r="P562" s="29">
        <f t="shared" si="8"/>
        <v>45716</v>
      </c>
      <c r="Q562" s="30"/>
      <c r="R562" s="30"/>
      <c r="S562" s="30"/>
    </row>
    <row r="563" spans="1:19" x14ac:dyDescent="0.25">
      <c r="A563" t="s">
        <v>3469</v>
      </c>
      <c r="B563" t="s">
        <v>3481</v>
      </c>
      <c r="C563" t="s">
        <v>235</v>
      </c>
      <c r="D563" t="str">
        <f>VLOOKUP(C563,'Programas-Mestrado'!$C:$D,2,0)</f>
        <v>PPGERN</v>
      </c>
      <c r="E563" t="s">
        <v>517</v>
      </c>
      <c r="F563" s="10">
        <v>44105</v>
      </c>
      <c r="G563" s="10">
        <v>45565</v>
      </c>
      <c r="H563" s="10">
        <f>EDATE(G563,1)</f>
        <v>45595</v>
      </c>
      <c r="I563" t="s">
        <v>987</v>
      </c>
      <c r="J563" s="10" t="s">
        <v>988</v>
      </c>
      <c r="K563" t="s">
        <v>3351</v>
      </c>
      <c r="P563" s="29">
        <f t="shared" si="8"/>
        <v>45565</v>
      </c>
      <c r="Q563" s="30"/>
      <c r="R563" s="30"/>
      <c r="S563" s="30"/>
    </row>
    <row r="564" spans="1:19" x14ac:dyDescent="0.25">
      <c r="A564" t="s">
        <v>1207</v>
      </c>
      <c r="B564" t="s">
        <v>1973</v>
      </c>
      <c r="C564" t="s">
        <v>235</v>
      </c>
      <c r="D564" t="str">
        <f>VLOOKUP(C564,'Programas-Mestrado'!$C:$D,2,0)</f>
        <v>PPGERN</v>
      </c>
      <c r="E564" t="s">
        <v>517</v>
      </c>
      <c r="F564" s="10">
        <v>43891</v>
      </c>
      <c r="G564" s="10">
        <v>45535</v>
      </c>
      <c r="H564" s="10">
        <f>EDATE(G564,1)</f>
        <v>45565</v>
      </c>
      <c r="I564" s="10" t="s">
        <v>987</v>
      </c>
      <c r="J564" s="10" t="s">
        <v>988</v>
      </c>
      <c r="K564" t="s">
        <v>3351</v>
      </c>
      <c r="P564" s="29">
        <f t="shared" si="8"/>
        <v>45535</v>
      </c>
      <c r="Q564" s="30"/>
      <c r="R564" s="30"/>
      <c r="S564" s="30"/>
    </row>
    <row r="565" spans="1:19" x14ac:dyDescent="0.25">
      <c r="A565" t="s">
        <v>5277</v>
      </c>
      <c r="B565" t="s">
        <v>5384</v>
      </c>
      <c r="C565" t="s">
        <v>235</v>
      </c>
      <c r="D565" t="str">
        <f>VLOOKUP(C565,'Programas-Mestrado'!$C:$D,2,0)</f>
        <v>PPGERN</v>
      </c>
      <c r="E565" t="s">
        <v>517</v>
      </c>
      <c r="F565" s="10">
        <v>44986</v>
      </c>
      <c r="G565" s="10">
        <v>46446</v>
      </c>
      <c r="H565" s="10">
        <f>EDATE(G565,1)</f>
        <v>46474</v>
      </c>
      <c r="I565" s="10" t="s">
        <v>987</v>
      </c>
      <c r="J565" s="10" t="s">
        <v>988</v>
      </c>
      <c r="K565" t="s">
        <v>3351</v>
      </c>
      <c r="P565" s="29">
        <f t="shared" si="8"/>
        <v>46446</v>
      </c>
      <c r="Q565" s="30"/>
      <c r="R565" s="30"/>
      <c r="S565" s="30"/>
    </row>
    <row r="566" spans="1:19" x14ac:dyDescent="0.25">
      <c r="A566" t="s">
        <v>6369</v>
      </c>
      <c r="B566" t="s">
        <v>6394</v>
      </c>
      <c r="C566" t="s">
        <v>235</v>
      </c>
      <c r="D566" t="str">
        <f>VLOOKUP(C566,'Programas-Mestrado'!$C:$D,2,0)</f>
        <v>PPGERN</v>
      </c>
      <c r="E566" t="s">
        <v>517</v>
      </c>
      <c r="F566" s="10">
        <v>45170</v>
      </c>
      <c r="G566" s="10">
        <v>46630</v>
      </c>
      <c r="H566" s="10">
        <f>EDATE(G566,1)</f>
        <v>46660</v>
      </c>
      <c r="I566" s="10" t="s">
        <v>987</v>
      </c>
      <c r="J566" s="10" t="s">
        <v>988</v>
      </c>
      <c r="K566" t="s">
        <v>3351</v>
      </c>
      <c r="P566" s="29">
        <f t="shared" si="8"/>
        <v>46630</v>
      </c>
      <c r="Q566" s="30"/>
      <c r="R566" s="30"/>
      <c r="S566" s="30"/>
    </row>
    <row r="567" spans="1:19" x14ac:dyDescent="0.25">
      <c r="A567" t="s">
        <v>6671</v>
      </c>
      <c r="B567" t="s">
        <v>6797</v>
      </c>
      <c r="C567" t="s">
        <v>235</v>
      </c>
      <c r="D567" t="str">
        <f>VLOOKUP(C567,'Programas-Mestrado'!$C:$D,2,0)</f>
        <v>PPGERN</v>
      </c>
      <c r="E567" t="s">
        <v>517</v>
      </c>
      <c r="F567" s="10">
        <v>45352</v>
      </c>
      <c r="G567" s="10">
        <v>46812</v>
      </c>
      <c r="H567" s="10">
        <f>EDATE(G567,1)</f>
        <v>46841</v>
      </c>
      <c r="I567" s="10" t="s">
        <v>987</v>
      </c>
      <c r="J567" s="10" t="s">
        <v>988</v>
      </c>
      <c r="K567" t="s">
        <v>3351</v>
      </c>
      <c r="P567" s="29">
        <f t="shared" si="8"/>
        <v>46812</v>
      </c>
      <c r="Q567" s="30"/>
      <c r="R567" s="30"/>
      <c r="S567" s="30"/>
    </row>
    <row r="568" spans="1:19" x14ac:dyDescent="0.25">
      <c r="A568" t="s">
        <v>5125</v>
      </c>
      <c r="B568" t="s">
        <v>5144</v>
      </c>
      <c r="C568" t="s">
        <v>235</v>
      </c>
      <c r="D568" t="str">
        <f>VLOOKUP(C568,'Programas-Mestrado'!$C:$D,2,0)</f>
        <v>PPGERN</v>
      </c>
      <c r="E568" t="s">
        <v>517</v>
      </c>
      <c r="F568" s="10">
        <v>44866</v>
      </c>
      <c r="G568" s="10">
        <v>46326</v>
      </c>
      <c r="H568" s="10">
        <f>EDATE(G568,1)</f>
        <v>46356</v>
      </c>
      <c r="I568" s="10" t="s">
        <v>987</v>
      </c>
      <c r="J568" s="10" t="s">
        <v>988</v>
      </c>
      <c r="K568" t="s">
        <v>3351</v>
      </c>
      <c r="P568" s="29">
        <f t="shared" si="8"/>
        <v>46326</v>
      </c>
      <c r="Q568" s="30"/>
      <c r="R568" s="30"/>
      <c r="S568" s="30"/>
    </row>
    <row r="569" spans="1:19" x14ac:dyDescent="0.25">
      <c r="A569" t="s">
        <v>1208</v>
      </c>
      <c r="B569" t="s">
        <v>1974</v>
      </c>
      <c r="C569" t="s">
        <v>235</v>
      </c>
      <c r="D569" t="str">
        <f>VLOOKUP(C569,'Programas-Mestrado'!$C:$D,2,0)</f>
        <v>PPGERN</v>
      </c>
      <c r="E569" t="s">
        <v>517</v>
      </c>
      <c r="F569" s="10">
        <v>43891</v>
      </c>
      <c r="G569" s="10">
        <v>45535</v>
      </c>
      <c r="H569" s="10">
        <f>EDATE(G569,1)</f>
        <v>45565</v>
      </c>
      <c r="I569" s="10" t="s">
        <v>987</v>
      </c>
      <c r="J569" s="10" t="s">
        <v>988</v>
      </c>
      <c r="K569" t="s">
        <v>3351</v>
      </c>
      <c r="P569" s="29">
        <f t="shared" si="8"/>
        <v>45535</v>
      </c>
      <c r="Q569" s="30"/>
      <c r="R569" s="30"/>
      <c r="S569" s="30"/>
    </row>
    <row r="570" spans="1:19" x14ac:dyDescent="0.25">
      <c r="A570" t="s">
        <v>6449</v>
      </c>
      <c r="B570" t="s">
        <v>6457</v>
      </c>
      <c r="C570" t="s">
        <v>235</v>
      </c>
      <c r="D570" t="str">
        <f>VLOOKUP(C570,'Programas-Mestrado'!$C:$D,2,0)</f>
        <v>PPGERN</v>
      </c>
      <c r="E570" t="s">
        <v>517</v>
      </c>
      <c r="F570" s="10">
        <v>45200</v>
      </c>
      <c r="G570" s="10">
        <v>46630</v>
      </c>
      <c r="H570" s="10">
        <f>EDATE(G570,1)</f>
        <v>46660</v>
      </c>
      <c r="I570" s="10" t="s">
        <v>987</v>
      </c>
      <c r="J570" s="10" t="s">
        <v>988</v>
      </c>
      <c r="K570" t="s">
        <v>3351</v>
      </c>
      <c r="P570" s="29">
        <f t="shared" si="8"/>
        <v>46630</v>
      </c>
      <c r="Q570" s="30"/>
      <c r="R570" s="30"/>
      <c r="S570" s="30"/>
    </row>
    <row r="571" spans="1:19" x14ac:dyDescent="0.25">
      <c r="A571" t="s">
        <v>2435</v>
      </c>
      <c r="B571" t="s">
        <v>2440</v>
      </c>
      <c r="C571" t="s">
        <v>235</v>
      </c>
      <c r="D571" t="str">
        <f>VLOOKUP(C571,'Programas-Mestrado'!$C:$D,2,0)</f>
        <v>PPGERN</v>
      </c>
      <c r="E571" t="s">
        <v>517</v>
      </c>
      <c r="F571" s="10">
        <v>43952</v>
      </c>
      <c r="G571" s="10">
        <v>45596</v>
      </c>
      <c r="H571" s="10">
        <f>EDATE(G571,1)</f>
        <v>45626</v>
      </c>
      <c r="I571" t="s">
        <v>987</v>
      </c>
      <c r="J571" s="10" t="s">
        <v>988</v>
      </c>
      <c r="K571" t="s">
        <v>3351</v>
      </c>
      <c r="P571" s="29">
        <f t="shared" si="8"/>
        <v>45596</v>
      </c>
      <c r="Q571" s="30"/>
      <c r="R571" s="30"/>
      <c r="S571" s="30"/>
    </row>
    <row r="572" spans="1:19" x14ac:dyDescent="0.25">
      <c r="A572" t="s">
        <v>2436</v>
      </c>
      <c r="B572" t="s">
        <v>2441</v>
      </c>
      <c r="C572" t="s">
        <v>235</v>
      </c>
      <c r="D572" t="str">
        <f>VLOOKUP(C572,'Programas-Mestrado'!$C:$D,2,0)</f>
        <v>PPGERN</v>
      </c>
      <c r="E572" t="s">
        <v>517</v>
      </c>
      <c r="F572" s="10">
        <v>43952</v>
      </c>
      <c r="G572" s="10">
        <v>45716</v>
      </c>
      <c r="H572" s="10">
        <f>EDATE(G572,1)</f>
        <v>45744</v>
      </c>
      <c r="I572" s="10" t="s">
        <v>987</v>
      </c>
      <c r="J572" s="10" t="s">
        <v>988</v>
      </c>
      <c r="K572" t="s">
        <v>3351</v>
      </c>
      <c r="P572" s="29">
        <f t="shared" si="8"/>
        <v>45716</v>
      </c>
      <c r="Q572" s="30"/>
      <c r="R572" s="30"/>
      <c r="S572" s="30"/>
    </row>
    <row r="573" spans="1:19" x14ac:dyDescent="0.25">
      <c r="A573" t="s">
        <v>64</v>
      </c>
      <c r="B573" t="s">
        <v>4795</v>
      </c>
      <c r="C573" t="s">
        <v>235</v>
      </c>
      <c r="D573" t="str">
        <f>VLOOKUP(C573,'Programas-Mestrado'!$C:$D,2,0)</f>
        <v>PPGERN</v>
      </c>
      <c r="E573" t="s">
        <v>517</v>
      </c>
      <c r="F573" s="10">
        <v>44743</v>
      </c>
      <c r="G573" s="10">
        <v>45838</v>
      </c>
      <c r="H573" s="10">
        <f>EDATE(G573,1)</f>
        <v>45868</v>
      </c>
      <c r="I573" s="10" t="s">
        <v>987</v>
      </c>
      <c r="J573" s="10" t="s">
        <v>988</v>
      </c>
      <c r="K573" t="s">
        <v>3351</v>
      </c>
      <c r="P573" s="29">
        <f t="shared" si="8"/>
        <v>45838</v>
      </c>
      <c r="Q573" s="30"/>
      <c r="R573" s="30"/>
      <c r="S573" s="30"/>
    </row>
    <row r="574" spans="1:19" x14ac:dyDescent="0.25">
      <c r="A574" t="s">
        <v>5188</v>
      </c>
      <c r="B574" t="s">
        <v>5196</v>
      </c>
      <c r="C574" t="s">
        <v>235</v>
      </c>
      <c r="D574" t="str">
        <f>VLOOKUP(C574,'Programas-Mestrado'!$C:$D,2,0)</f>
        <v>PPGERN</v>
      </c>
      <c r="E574" t="s">
        <v>517</v>
      </c>
      <c r="F574" s="10">
        <v>44896</v>
      </c>
      <c r="G574" s="10">
        <v>46356</v>
      </c>
      <c r="H574" s="10">
        <f>EDATE(G574,1)</f>
        <v>46386</v>
      </c>
      <c r="I574" t="s">
        <v>987</v>
      </c>
      <c r="J574" s="10" t="s">
        <v>988</v>
      </c>
      <c r="K574" t="s">
        <v>3351</v>
      </c>
      <c r="P574" s="29">
        <f t="shared" si="8"/>
        <v>46356</v>
      </c>
      <c r="Q574" s="30"/>
      <c r="R574" s="30"/>
      <c r="S574" s="30"/>
    </row>
    <row r="575" spans="1:19" x14ac:dyDescent="0.25">
      <c r="A575" t="s">
        <v>3470</v>
      </c>
      <c r="B575" t="s">
        <v>3482</v>
      </c>
      <c r="C575" t="s">
        <v>235</v>
      </c>
      <c r="D575" t="str">
        <f>VLOOKUP(C575,'Programas-Mestrado'!$C:$D,2,0)</f>
        <v>PPGERN</v>
      </c>
      <c r="E575" t="s">
        <v>517</v>
      </c>
      <c r="F575" s="10">
        <v>44105</v>
      </c>
      <c r="G575" s="10">
        <v>45565</v>
      </c>
      <c r="H575" s="10">
        <f>EDATE(G575,1)</f>
        <v>45595</v>
      </c>
      <c r="I575" s="10" t="s">
        <v>987</v>
      </c>
      <c r="J575" s="10" t="s">
        <v>988</v>
      </c>
      <c r="K575" t="s">
        <v>3351</v>
      </c>
      <c r="P575" s="29">
        <f t="shared" si="8"/>
        <v>45565</v>
      </c>
      <c r="Q575" s="30"/>
      <c r="R575" s="30"/>
      <c r="S575" s="30"/>
    </row>
    <row r="576" spans="1:19" x14ac:dyDescent="0.25">
      <c r="A576" t="s">
        <v>3382</v>
      </c>
      <c r="B576" t="s">
        <v>3385</v>
      </c>
      <c r="C576" t="s">
        <v>235</v>
      </c>
      <c r="D576" t="str">
        <f>VLOOKUP(C576,'Programas-Mestrado'!$C:$D,2,0)</f>
        <v>PPGERN</v>
      </c>
      <c r="E576" t="s">
        <v>517</v>
      </c>
      <c r="F576" s="10">
        <v>44013</v>
      </c>
      <c r="G576" s="10">
        <v>45657</v>
      </c>
      <c r="H576" s="10">
        <f>EDATE(G576,1)</f>
        <v>45688</v>
      </c>
      <c r="I576" t="s">
        <v>987</v>
      </c>
      <c r="J576" s="10" t="s">
        <v>988</v>
      </c>
      <c r="K576" t="s">
        <v>3351</v>
      </c>
      <c r="P576" s="29">
        <f t="shared" si="8"/>
        <v>45657</v>
      </c>
      <c r="Q576" s="30"/>
      <c r="R576" s="30"/>
      <c r="S576" s="30"/>
    </row>
    <row r="577" spans="1:19" x14ac:dyDescent="0.25">
      <c r="A577" t="s">
        <v>6500</v>
      </c>
      <c r="B577" t="s">
        <v>6509</v>
      </c>
      <c r="C577" t="s">
        <v>235</v>
      </c>
      <c r="D577" t="str">
        <f>VLOOKUP(C577,'Programas-Mestrado'!$C:$D,2,0)</f>
        <v>PPGERN</v>
      </c>
      <c r="E577" t="s">
        <v>517</v>
      </c>
      <c r="F577" s="10">
        <v>45231</v>
      </c>
      <c r="G577" s="10">
        <v>46691</v>
      </c>
      <c r="H577" s="10">
        <f>EDATE(G577,1)</f>
        <v>46721</v>
      </c>
      <c r="I577" t="s">
        <v>987</v>
      </c>
      <c r="J577" s="10" t="s">
        <v>988</v>
      </c>
      <c r="K577" t="s">
        <v>3351</v>
      </c>
      <c r="P577" s="29">
        <f t="shared" si="8"/>
        <v>46691</v>
      </c>
      <c r="Q577" s="30"/>
      <c r="R577" s="30"/>
      <c r="S577" s="30"/>
    </row>
    <row r="578" spans="1:19" x14ac:dyDescent="0.25">
      <c r="A578" t="s">
        <v>3428</v>
      </c>
      <c r="B578" t="s">
        <v>3443</v>
      </c>
      <c r="C578" t="s">
        <v>235</v>
      </c>
      <c r="D578" t="str">
        <f>VLOOKUP(C578,'Programas-Mestrado'!$C:$D,2,0)</f>
        <v>PPGERN</v>
      </c>
      <c r="E578" t="s">
        <v>517</v>
      </c>
      <c r="F578" s="10">
        <v>44075</v>
      </c>
      <c r="G578" s="10">
        <v>45535</v>
      </c>
      <c r="H578" s="10">
        <f>EDATE(G578,1)</f>
        <v>45565</v>
      </c>
      <c r="I578" s="10" t="s">
        <v>987</v>
      </c>
      <c r="J578" s="10" t="s">
        <v>988</v>
      </c>
      <c r="K578" t="s">
        <v>3351</v>
      </c>
      <c r="P578" s="29">
        <f t="shared" ref="P578:P641" si="9">EDATE(G578,0)</f>
        <v>45535</v>
      </c>
      <c r="Q578" s="30"/>
      <c r="R578" s="30"/>
      <c r="S578" s="30"/>
    </row>
    <row r="579" spans="1:19" x14ac:dyDescent="0.25">
      <c r="A579" t="s">
        <v>69</v>
      </c>
      <c r="B579" t="s">
        <v>2442</v>
      </c>
      <c r="C579" t="s">
        <v>235</v>
      </c>
      <c r="D579" t="str">
        <f>VLOOKUP(C579,'Programas-Mestrado'!$C:$D,2,0)</f>
        <v>PPGERN</v>
      </c>
      <c r="E579" t="s">
        <v>517</v>
      </c>
      <c r="F579" s="10">
        <v>43952</v>
      </c>
      <c r="G579" s="10">
        <v>45596</v>
      </c>
      <c r="H579" s="10">
        <f>EDATE(G579,1)</f>
        <v>45626</v>
      </c>
      <c r="I579" s="10" t="s">
        <v>987</v>
      </c>
      <c r="J579" s="10" t="s">
        <v>988</v>
      </c>
      <c r="K579" t="s">
        <v>3351</v>
      </c>
      <c r="P579" s="29">
        <f t="shared" si="9"/>
        <v>45596</v>
      </c>
      <c r="Q579" s="30"/>
      <c r="R579" s="30"/>
      <c r="S579" s="30"/>
    </row>
    <row r="580" spans="1:19" x14ac:dyDescent="0.25">
      <c r="A580" t="s">
        <v>75</v>
      </c>
      <c r="B580" t="s">
        <v>3483</v>
      </c>
      <c r="C580" t="s">
        <v>235</v>
      </c>
      <c r="D580" t="str">
        <f>VLOOKUP(C580,'Programas-Mestrado'!$C:$D,2,0)</f>
        <v>PPGERN</v>
      </c>
      <c r="E580" t="s">
        <v>517</v>
      </c>
      <c r="F580" s="10">
        <v>44105</v>
      </c>
      <c r="G580" s="10">
        <v>45565</v>
      </c>
      <c r="H580" s="10">
        <f>EDATE(G580,1)</f>
        <v>45595</v>
      </c>
      <c r="I580" s="10" t="s">
        <v>987</v>
      </c>
      <c r="J580" s="10" t="s">
        <v>988</v>
      </c>
      <c r="K580" t="s">
        <v>3351</v>
      </c>
      <c r="P580" s="29">
        <f t="shared" si="9"/>
        <v>45565</v>
      </c>
      <c r="Q580" s="30"/>
      <c r="R580" s="30"/>
      <c r="S580" s="30"/>
    </row>
    <row r="581" spans="1:19" x14ac:dyDescent="0.25">
      <c r="A581" t="s">
        <v>6370</v>
      </c>
      <c r="B581" t="s">
        <v>6395</v>
      </c>
      <c r="C581" t="s">
        <v>235</v>
      </c>
      <c r="D581" t="str">
        <f>VLOOKUP(C581,'Programas-Mestrado'!$C:$D,2,0)</f>
        <v>PPGERN</v>
      </c>
      <c r="E581" t="s">
        <v>517</v>
      </c>
      <c r="F581" s="10">
        <v>45170</v>
      </c>
      <c r="G581" s="10">
        <v>46630</v>
      </c>
      <c r="H581" s="10">
        <f>EDATE(G581,1)</f>
        <v>46660</v>
      </c>
      <c r="I581" s="10" t="s">
        <v>987</v>
      </c>
      <c r="J581" s="10" t="s">
        <v>988</v>
      </c>
      <c r="K581" t="s">
        <v>3351</v>
      </c>
      <c r="P581" s="29">
        <f t="shared" si="9"/>
        <v>46630</v>
      </c>
      <c r="Q581" s="30"/>
      <c r="R581" s="30"/>
      <c r="S581" s="30"/>
    </row>
    <row r="582" spans="1:19" x14ac:dyDescent="0.25">
      <c r="A582" t="s">
        <v>6673</v>
      </c>
      <c r="B582" t="s">
        <v>6800</v>
      </c>
      <c r="C582" t="s">
        <v>235</v>
      </c>
      <c r="D582" t="str">
        <f>VLOOKUP(C582,'Programas-Mestrado'!$C:$D,2,0)</f>
        <v>PPGERN</v>
      </c>
      <c r="E582" t="s">
        <v>517</v>
      </c>
      <c r="F582" s="10">
        <v>45352</v>
      </c>
      <c r="G582" s="10">
        <v>46812</v>
      </c>
      <c r="H582" s="10">
        <f>EDATE(G582,1)</f>
        <v>46841</v>
      </c>
      <c r="I582" s="10" t="s">
        <v>987</v>
      </c>
      <c r="J582" s="10" t="s">
        <v>988</v>
      </c>
      <c r="K582" t="s">
        <v>3351</v>
      </c>
      <c r="P582" s="29">
        <f t="shared" si="9"/>
        <v>46812</v>
      </c>
      <c r="Q582" s="30"/>
      <c r="R582" s="30"/>
      <c r="S582" s="30"/>
    </row>
    <row r="583" spans="1:19" x14ac:dyDescent="0.25">
      <c r="A583" t="s">
        <v>4781</v>
      </c>
      <c r="B583" t="s">
        <v>6798</v>
      </c>
      <c r="C583" t="s">
        <v>235</v>
      </c>
      <c r="D583" t="str">
        <f>VLOOKUP(C583,'Programas-Mestrado'!$C:$D,2,0)</f>
        <v>PPGERN</v>
      </c>
      <c r="E583" t="s">
        <v>517</v>
      </c>
      <c r="F583" s="10">
        <v>45352</v>
      </c>
      <c r="G583" s="10">
        <v>46812</v>
      </c>
      <c r="H583" s="10">
        <f>EDATE(G583,1)</f>
        <v>46841</v>
      </c>
      <c r="I583" s="10" t="s">
        <v>987</v>
      </c>
      <c r="J583" s="10" t="s">
        <v>3556</v>
      </c>
      <c r="K583" t="s">
        <v>3351</v>
      </c>
      <c r="P583" s="29">
        <f t="shared" si="9"/>
        <v>46812</v>
      </c>
      <c r="Q583" s="30"/>
      <c r="R583" s="30"/>
      <c r="S583" s="30"/>
    </row>
    <row r="584" spans="1:19" x14ac:dyDescent="0.25">
      <c r="A584" t="s">
        <v>7162</v>
      </c>
      <c r="B584" t="s">
        <v>7191</v>
      </c>
      <c r="C584" t="s">
        <v>243</v>
      </c>
      <c r="D584" t="str">
        <f>VLOOKUP(C584,'Programas-Mestrado'!$C:$D,2,0)</f>
        <v>PPGEU</v>
      </c>
      <c r="E584" t="s">
        <v>258</v>
      </c>
      <c r="F584" s="10">
        <v>45413</v>
      </c>
      <c r="G584" s="10">
        <v>46142</v>
      </c>
      <c r="H584" s="10">
        <f>EDATE(G584,1)</f>
        <v>46172</v>
      </c>
      <c r="I584" s="10" t="s">
        <v>987</v>
      </c>
      <c r="J584" s="10" t="s">
        <v>988</v>
      </c>
      <c r="K584" t="s">
        <v>3351</v>
      </c>
      <c r="P584" s="29">
        <f t="shared" si="9"/>
        <v>46142</v>
      </c>
      <c r="Q584" s="30"/>
      <c r="R584" s="30"/>
      <c r="S584" s="30"/>
    </row>
    <row r="585" spans="1:19" x14ac:dyDescent="0.25">
      <c r="A585" t="s">
        <v>5170</v>
      </c>
      <c r="B585" t="s">
        <v>5181</v>
      </c>
      <c r="C585" t="s">
        <v>243</v>
      </c>
      <c r="D585" t="str">
        <f>VLOOKUP(C585,'Programas-Mestrado'!$C:$D,2,0)</f>
        <v>PPGEU</v>
      </c>
      <c r="E585" t="s">
        <v>258</v>
      </c>
      <c r="F585" s="10">
        <v>44896</v>
      </c>
      <c r="G585" s="10">
        <v>45626</v>
      </c>
      <c r="H585" s="10">
        <f>EDATE(G585,1)</f>
        <v>45656</v>
      </c>
      <c r="I585" s="10" t="s">
        <v>987</v>
      </c>
      <c r="J585" s="10" t="s">
        <v>988</v>
      </c>
      <c r="K585" t="s">
        <v>3351</v>
      </c>
      <c r="P585" s="29">
        <f t="shared" si="9"/>
        <v>45626</v>
      </c>
      <c r="Q585" s="30"/>
      <c r="R585" s="30"/>
      <c r="S585" s="30"/>
    </row>
    <row r="586" spans="1:19" x14ac:dyDescent="0.25">
      <c r="A586" t="s">
        <v>7337</v>
      </c>
      <c r="B586" t="s">
        <v>7348</v>
      </c>
      <c r="C586" t="s">
        <v>243</v>
      </c>
      <c r="D586" t="str">
        <f>VLOOKUP(C586,'Programas-Mestrado'!$C:$D,2,0)</f>
        <v>PPGEU</v>
      </c>
      <c r="E586" t="s">
        <v>258</v>
      </c>
      <c r="F586" s="10">
        <v>45474</v>
      </c>
      <c r="G586" s="10">
        <v>46203</v>
      </c>
      <c r="H586" s="10">
        <f>EDATE(G586,1)</f>
        <v>46233</v>
      </c>
      <c r="I586" s="10" t="s">
        <v>987</v>
      </c>
      <c r="J586" s="10" t="s">
        <v>988</v>
      </c>
      <c r="K586" t="s">
        <v>3351</v>
      </c>
      <c r="P586" s="29">
        <f t="shared" si="9"/>
        <v>46203</v>
      </c>
      <c r="Q586" s="30"/>
      <c r="R586" s="30"/>
      <c r="S586" s="30"/>
    </row>
    <row r="587" spans="1:19" x14ac:dyDescent="0.25">
      <c r="A587" t="s">
        <v>6452</v>
      </c>
      <c r="B587" t="s">
        <v>6460</v>
      </c>
      <c r="C587" t="s">
        <v>243</v>
      </c>
      <c r="D587" t="str">
        <f>VLOOKUP(C587,'Programas-Mestrado'!$C:$D,2,0)</f>
        <v>PPGEU</v>
      </c>
      <c r="E587" t="s">
        <v>258</v>
      </c>
      <c r="F587" s="10">
        <v>45200</v>
      </c>
      <c r="G587" s="10">
        <v>45930</v>
      </c>
      <c r="H587" s="10">
        <f>EDATE(G587,1)</f>
        <v>45960</v>
      </c>
      <c r="I587" s="10" t="s">
        <v>987</v>
      </c>
      <c r="J587" s="10" t="s">
        <v>988</v>
      </c>
      <c r="K587" t="s">
        <v>3351</v>
      </c>
      <c r="P587" s="29">
        <f t="shared" si="9"/>
        <v>45930</v>
      </c>
      <c r="Q587" s="30"/>
      <c r="R587" s="30"/>
      <c r="S587" s="30"/>
    </row>
    <row r="588" spans="1:19" x14ac:dyDescent="0.25">
      <c r="A588" t="s">
        <v>7238</v>
      </c>
      <c r="B588" t="s">
        <v>7252</v>
      </c>
      <c r="C588" t="s">
        <v>243</v>
      </c>
      <c r="D588" t="str">
        <f>VLOOKUP(C588,'Programas-Mestrado'!$C:$D,2,0)</f>
        <v>PPGEU</v>
      </c>
      <c r="E588" t="s">
        <v>258</v>
      </c>
      <c r="F588" s="10">
        <v>45444</v>
      </c>
      <c r="G588" s="10">
        <v>46173</v>
      </c>
      <c r="H588" s="10">
        <f>EDATE(G588,1)</f>
        <v>46203</v>
      </c>
      <c r="I588" s="10" t="s">
        <v>987</v>
      </c>
      <c r="J588" s="10" t="s">
        <v>988</v>
      </c>
      <c r="K588" t="s">
        <v>3351</v>
      </c>
      <c r="P588" s="29">
        <f t="shared" si="9"/>
        <v>46173</v>
      </c>
      <c r="Q588" s="30"/>
      <c r="R588" s="30"/>
      <c r="S588" s="30"/>
    </row>
    <row r="589" spans="1:19" x14ac:dyDescent="0.25">
      <c r="A589" t="s">
        <v>7164</v>
      </c>
      <c r="B589" t="s">
        <v>7193</v>
      </c>
      <c r="C589" t="s">
        <v>243</v>
      </c>
      <c r="D589" t="str">
        <f>VLOOKUP(C589,'Programas-Mestrado'!$C:$D,2,0)</f>
        <v>PPGEU</v>
      </c>
      <c r="E589" t="s">
        <v>258</v>
      </c>
      <c r="F589" s="10">
        <v>45413</v>
      </c>
      <c r="G589" s="10">
        <v>46142</v>
      </c>
      <c r="H589" s="10">
        <f>EDATE(G589,1)</f>
        <v>46172</v>
      </c>
      <c r="I589" t="s">
        <v>987</v>
      </c>
      <c r="J589" s="10" t="s">
        <v>988</v>
      </c>
      <c r="K589" t="s">
        <v>3351</v>
      </c>
      <c r="P589" s="29">
        <f t="shared" si="9"/>
        <v>46142</v>
      </c>
      <c r="Q589" s="30"/>
      <c r="R589" s="30"/>
      <c r="S589" s="30"/>
    </row>
    <row r="590" spans="1:19" x14ac:dyDescent="0.25">
      <c r="A590" t="s">
        <v>7338</v>
      </c>
      <c r="B590" t="s">
        <v>7349</v>
      </c>
      <c r="C590" t="s">
        <v>243</v>
      </c>
      <c r="D590" t="str">
        <f>VLOOKUP(C590,'Programas-Mestrado'!$C:$D,2,0)</f>
        <v>PPGEU</v>
      </c>
      <c r="E590" t="s">
        <v>258</v>
      </c>
      <c r="F590" s="10">
        <v>45474</v>
      </c>
      <c r="G590" s="10">
        <v>46203</v>
      </c>
      <c r="H590" s="10">
        <f>EDATE(G590,1)</f>
        <v>46233</v>
      </c>
      <c r="I590" t="s">
        <v>987</v>
      </c>
      <c r="J590" s="10" t="s">
        <v>988</v>
      </c>
      <c r="K590" t="s">
        <v>3351</v>
      </c>
      <c r="P590" s="29">
        <f t="shared" si="9"/>
        <v>46203</v>
      </c>
      <c r="Q590" s="30"/>
      <c r="R590" s="30"/>
      <c r="S590" s="30"/>
    </row>
    <row r="591" spans="1:19" x14ac:dyDescent="0.25">
      <c r="A591" t="s">
        <v>6377</v>
      </c>
      <c r="B591" t="s">
        <v>6402</v>
      </c>
      <c r="C591" t="s">
        <v>243</v>
      </c>
      <c r="D591" t="str">
        <f>VLOOKUP(C591,'Programas-Mestrado'!$C:$D,2,0)</f>
        <v>PPGEU</v>
      </c>
      <c r="E591" t="s">
        <v>258</v>
      </c>
      <c r="F591" s="10">
        <v>45170</v>
      </c>
      <c r="G591" s="10">
        <v>45900</v>
      </c>
      <c r="H591" s="10">
        <f>EDATE(G591,1)</f>
        <v>45930</v>
      </c>
      <c r="I591" t="s">
        <v>987</v>
      </c>
      <c r="J591" s="10" t="s">
        <v>988</v>
      </c>
      <c r="K591" t="s">
        <v>3351</v>
      </c>
      <c r="P591" s="29">
        <f t="shared" si="9"/>
        <v>45900</v>
      </c>
      <c r="Q591" s="30"/>
      <c r="R591" s="30"/>
      <c r="S591" s="30"/>
    </row>
    <row r="592" spans="1:19" x14ac:dyDescent="0.25">
      <c r="A592" t="s">
        <v>7339</v>
      </c>
      <c r="B592" t="s">
        <v>7350</v>
      </c>
      <c r="C592" t="s">
        <v>243</v>
      </c>
      <c r="D592" t="str">
        <f>VLOOKUP(C592,'Programas-Mestrado'!$C:$D,2,0)</f>
        <v>PPGEU</v>
      </c>
      <c r="E592" t="s">
        <v>258</v>
      </c>
      <c r="F592" s="10">
        <v>45474</v>
      </c>
      <c r="G592" s="10">
        <v>46203</v>
      </c>
      <c r="H592" s="10">
        <f>EDATE(G592,1)</f>
        <v>46233</v>
      </c>
      <c r="I592" t="s">
        <v>987</v>
      </c>
      <c r="J592" s="10" t="s">
        <v>988</v>
      </c>
      <c r="K592" t="s">
        <v>3351</v>
      </c>
      <c r="P592" s="29">
        <f t="shared" si="9"/>
        <v>46203</v>
      </c>
      <c r="Q592" s="30"/>
      <c r="R592" s="30"/>
      <c r="S592" s="30"/>
    </row>
    <row r="593" spans="1:19" x14ac:dyDescent="0.25">
      <c r="A593" t="s">
        <v>820</v>
      </c>
      <c r="B593" t="s">
        <v>6171</v>
      </c>
      <c r="C593" t="s">
        <v>243</v>
      </c>
      <c r="D593" t="str">
        <f>VLOOKUP(C593,'Programas-Mestrado'!$C:$D,2,0)</f>
        <v>PPGEU</v>
      </c>
      <c r="E593" t="s">
        <v>517</v>
      </c>
      <c r="F593" s="10">
        <v>45047</v>
      </c>
      <c r="G593" s="10">
        <v>46507</v>
      </c>
      <c r="H593" s="10">
        <f>EDATE(G593,1)</f>
        <v>46537</v>
      </c>
      <c r="I593" s="10" t="s">
        <v>4843</v>
      </c>
      <c r="J593" s="10" t="s">
        <v>988</v>
      </c>
      <c r="K593" t="s">
        <v>3351</v>
      </c>
      <c r="P593" s="29">
        <f t="shared" si="9"/>
        <v>46507</v>
      </c>
      <c r="Q593" s="30"/>
      <c r="R593" s="30"/>
      <c r="S593" s="30"/>
    </row>
    <row r="594" spans="1:19" x14ac:dyDescent="0.25">
      <c r="A594" t="s">
        <v>6690</v>
      </c>
      <c r="B594" t="s">
        <v>6817</v>
      </c>
      <c r="C594" t="s">
        <v>243</v>
      </c>
      <c r="D594" t="str">
        <f>VLOOKUP(C594,'Programas-Mestrado'!$C:$D,2,0)</f>
        <v>PPGEU</v>
      </c>
      <c r="E594" t="s">
        <v>517</v>
      </c>
      <c r="F594" s="10">
        <v>45352</v>
      </c>
      <c r="G594" s="10">
        <v>46812</v>
      </c>
      <c r="H594" s="10">
        <f>EDATE(G594,1)</f>
        <v>46841</v>
      </c>
      <c r="I594" s="10" t="s">
        <v>987</v>
      </c>
      <c r="J594" s="10" t="s">
        <v>988</v>
      </c>
      <c r="K594" t="s">
        <v>3351</v>
      </c>
      <c r="P594" s="29">
        <f t="shared" si="9"/>
        <v>46812</v>
      </c>
      <c r="Q594" s="30"/>
      <c r="R594" s="30"/>
      <c r="S594" s="30"/>
    </row>
    <row r="595" spans="1:19" x14ac:dyDescent="0.25">
      <c r="A595" t="s">
        <v>4617</v>
      </c>
      <c r="B595" t="s">
        <v>4642</v>
      </c>
      <c r="C595" t="s">
        <v>243</v>
      </c>
      <c r="D595" t="str">
        <f>VLOOKUP(C595,'Programas-Mestrado'!$C:$D,2,0)</f>
        <v>PPGEU</v>
      </c>
      <c r="E595" t="s">
        <v>517</v>
      </c>
      <c r="F595" s="10">
        <v>44652</v>
      </c>
      <c r="G595" s="10">
        <v>46112</v>
      </c>
      <c r="H595" s="10">
        <f>EDATE(G595,1)</f>
        <v>46142</v>
      </c>
      <c r="I595" s="10" t="s">
        <v>987</v>
      </c>
      <c r="J595" s="10" t="s">
        <v>988</v>
      </c>
      <c r="K595" t="s">
        <v>3351</v>
      </c>
      <c r="P595" s="29">
        <f t="shared" si="9"/>
        <v>46112</v>
      </c>
      <c r="Q595" s="30"/>
      <c r="R595" s="30"/>
      <c r="S595" s="30"/>
    </row>
    <row r="596" spans="1:19" x14ac:dyDescent="0.25">
      <c r="A596" t="s">
        <v>6271</v>
      </c>
      <c r="B596" t="s">
        <v>6273</v>
      </c>
      <c r="C596" t="s">
        <v>243</v>
      </c>
      <c r="D596" t="str">
        <f>VLOOKUP(C596,'Programas-Mestrado'!$C:$D,2,0)</f>
        <v>PPGEU</v>
      </c>
      <c r="E596" t="s">
        <v>517</v>
      </c>
      <c r="F596" s="10">
        <v>45108</v>
      </c>
      <c r="G596" s="10">
        <v>46568</v>
      </c>
      <c r="H596" s="10">
        <f>EDATE(G596,1)</f>
        <v>46598</v>
      </c>
      <c r="I596" s="10" t="s">
        <v>987</v>
      </c>
      <c r="J596" s="10" t="s">
        <v>988</v>
      </c>
      <c r="K596" t="s">
        <v>3351</v>
      </c>
      <c r="P596" s="29">
        <f t="shared" si="9"/>
        <v>46568</v>
      </c>
      <c r="Q596" s="30"/>
      <c r="R596" s="30"/>
      <c r="S596" s="30"/>
    </row>
    <row r="597" spans="1:19" x14ac:dyDescent="0.25">
      <c r="A597" t="s">
        <v>1225</v>
      </c>
      <c r="B597" t="s">
        <v>5216</v>
      </c>
      <c r="C597" t="s">
        <v>243</v>
      </c>
      <c r="D597" t="str">
        <f>VLOOKUP(C597,'Programas-Mestrado'!$C:$D,2,0)</f>
        <v>PPGEU</v>
      </c>
      <c r="E597" t="s">
        <v>517</v>
      </c>
      <c r="F597" s="10">
        <v>44927</v>
      </c>
      <c r="G597" s="10">
        <v>46387</v>
      </c>
      <c r="H597" s="10">
        <f>EDATE(G597,1)</f>
        <v>46418</v>
      </c>
      <c r="I597" s="10" t="s">
        <v>987</v>
      </c>
      <c r="J597" s="10" t="s">
        <v>988</v>
      </c>
      <c r="K597" t="s">
        <v>3351</v>
      </c>
      <c r="P597" s="29">
        <f t="shared" si="9"/>
        <v>46387</v>
      </c>
      <c r="Q597" s="30"/>
      <c r="R597" s="30"/>
      <c r="S597" s="30"/>
    </row>
    <row r="598" spans="1:19" x14ac:dyDescent="0.25">
      <c r="A598" t="s">
        <v>6580</v>
      </c>
      <c r="B598" t="s">
        <v>6590</v>
      </c>
      <c r="C598" t="s">
        <v>243</v>
      </c>
      <c r="D598" t="str">
        <f>VLOOKUP(C598,'Programas-Mestrado'!$C:$D,2,0)</f>
        <v>PPGEU</v>
      </c>
      <c r="E598" t="s">
        <v>517</v>
      </c>
      <c r="F598" s="10">
        <v>45292</v>
      </c>
      <c r="G598" s="10">
        <v>46752</v>
      </c>
      <c r="H598" s="10">
        <f>EDATE(G598,1)</f>
        <v>46783</v>
      </c>
      <c r="I598" s="10" t="s">
        <v>987</v>
      </c>
      <c r="J598" s="10" t="s">
        <v>988</v>
      </c>
      <c r="K598" t="s">
        <v>3351</v>
      </c>
      <c r="P598" s="29">
        <f t="shared" si="9"/>
        <v>46752</v>
      </c>
      <c r="Q598" s="30"/>
      <c r="R598" s="30"/>
      <c r="S598" s="30"/>
    </row>
    <row r="599" spans="1:19" x14ac:dyDescent="0.25">
      <c r="A599" t="s">
        <v>4786</v>
      </c>
      <c r="B599" t="s">
        <v>6591</v>
      </c>
      <c r="C599" t="s">
        <v>243</v>
      </c>
      <c r="D599" t="str">
        <f>VLOOKUP(C599,'Programas-Mestrado'!$C:$D,2,0)</f>
        <v>PPGEU</v>
      </c>
      <c r="E599" t="s">
        <v>517</v>
      </c>
      <c r="F599" s="10">
        <v>45292</v>
      </c>
      <c r="G599" s="10">
        <v>46752</v>
      </c>
      <c r="H599" s="10">
        <f>EDATE(G599,1)</f>
        <v>46783</v>
      </c>
      <c r="I599" t="s">
        <v>987</v>
      </c>
      <c r="J599" s="10" t="s">
        <v>988</v>
      </c>
      <c r="K599" t="s">
        <v>3351</v>
      </c>
      <c r="P599" s="29">
        <f t="shared" si="9"/>
        <v>46752</v>
      </c>
      <c r="Q599" s="30"/>
      <c r="R599" s="30"/>
      <c r="S599" s="30"/>
    </row>
    <row r="600" spans="1:19" x14ac:dyDescent="0.25">
      <c r="A600" t="s">
        <v>874</v>
      </c>
      <c r="B600" t="s">
        <v>5180</v>
      </c>
      <c r="C600" t="s">
        <v>243</v>
      </c>
      <c r="D600" t="str">
        <f>VLOOKUP(C600,'Programas-Mestrado'!$C:$D,2,0)</f>
        <v>PPGEU</v>
      </c>
      <c r="E600" t="s">
        <v>517</v>
      </c>
      <c r="F600" s="10">
        <v>44896</v>
      </c>
      <c r="G600" s="10">
        <v>46356</v>
      </c>
      <c r="H600" s="10">
        <f>EDATE(G600,1)</f>
        <v>46386</v>
      </c>
      <c r="I600" t="s">
        <v>987</v>
      </c>
      <c r="J600" s="10" t="s">
        <v>988</v>
      </c>
      <c r="K600" t="s">
        <v>3351</v>
      </c>
      <c r="P600" s="29">
        <f t="shared" si="9"/>
        <v>46356</v>
      </c>
      <c r="Q600" s="30"/>
      <c r="R600" s="30"/>
      <c r="S600" s="30"/>
    </row>
    <row r="601" spans="1:19" x14ac:dyDescent="0.25">
      <c r="A601" t="s">
        <v>4618</v>
      </c>
      <c r="B601" t="s">
        <v>4643</v>
      </c>
      <c r="C601" t="s">
        <v>243</v>
      </c>
      <c r="D601" t="str">
        <f>VLOOKUP(C601,'Programas-Mestrado'!$C:$D,2,0)</f>
        <v>PPGEU</v>
      </c>
      <c r="E601" t="s">
        <v>517</v>
      </c>
      <c r="F601" s="10">
        <v>44652</v>
      </c>
      <c r="G601" s="10">
        <v>46112</v>
      </c>
      <c r="H601" s="10">
        <f>EDATE(G601,1)</f>
        <v>46142</v>
      </c>
      <c r="I601" s="10" t="s">
        <v>987</v>
      </c>
      <c r="J601" s="10" t="s">
        <v>988</v>
      </c>
      <c r="K601" t="s">
        <v>3351</v>
      </c>
      <c r="P601" s="29">
        <f t="shared" si="9"/>
        <v>46112</v>
      </c>
      <c r="Q601" s="30"/>
      <c r="R601" s="30"/>
      <c r="S601" s="30"/>
    </row>
    <row r="602" spans="1:19" x14ac:dyDescent="0.25">
      <c r="A602" t="s">
        <v>825</v>
      </c>
      <c r="B602" t="s">
        <v>4644</v>
      </c>
      <c r="C602" t="s">
        <v>243</v>
      </c>
      <c r="D602" t="str">
        <f>VLOOKUP(C602,'Programas-Mestrado'!$C:$D,2,0)</f>
        <v>PPGEU</v>
      </c>
      <c r="E602" t="s">
        <v>517</v>
      </c>
      <c r="F602" s="10">
        <v>44652</v>
      </c>
      <c r="G602" s="10">
        <v>46112</v>
      </c>
      <c r="H602" s="10">
        <f>EDATE(G602,1)</f>
        <v>46142</v>
      </c>
      <c r="I602" t="s">
        <v>987</v>
      </c>
      <c r="J602" s="10" t="s">
        <v>988</v>
      </c>
      <c r="K602" t="s">
        <v>3351</v>
      </c>
      <c r="P602" s="29">
        <f t="shared" si="9"/>
        <v>46112</v>
      </c>
      <c r="Q602" s="30"/>
      <c r="R602" s="30"/>
      <c r="S602" s="30"/>
    </row>
    <row r="603" spans="1:19" x14ac:dyDescent="0.25">
      <c r="A603" t="s">
        <v>3862</v>
      </c>
      <c r="B603" t="s">
        <v>3868</v>
      </c>
      <c r="C603" t="s">
        <v>243</v>
      </c>
      <c r="D603" t="str">
        <f>VLOOKUP(C603,'Programas-Mestrado'!$C:$D,2,0)</f>
        <v>PPGEU</v>
      </c>
      <c r="E603" t="s">
        <v>517</v>
      </c>
      <c r="F603" s="10">
        <v>44317</v>
      </c>
      <c r="G603" s="10">
        <v>45777</v>
      </c>
      <c r="H603" s="10">
        <f>EDATE(G603,1)</f>
        <v>45807</v>
      </c>
      <c r="I603" s="10" t="s">
        <v>987</v>
      </c>
      <c r="J603" s="10" t="s">
        <v>988</v>
      </c>
      <c r="K603" t="s">
        <v>3351</v>
      </c>
      <c r="P603" s="29">
        <f t="shared" si="9"/>
        <v>45777</v>
      </c>
      <c r="Q603" s="30"/>
      <c r="R603" s="30"/>
      <c r="S603" s="30"/>
    </row>
    <row r="604" spans="1:19" x14ac:dyDescent="0.25">
      <c r="A604" t="s">
        <v>826</v>
      </c>
      <c r="B604" t="s">
        <v>4233</v>
      </c>
      <c r="C604" t="s">
        <v>243</v>
      </c>
      <c r="D604" t="str">
        <f>VLOOKUP(C604,'Programas-Mestrado'!$C:$D,2,0)</f>
        <v>PPGEU</v>
      </c>
      <c r="E604" t="s">
        <v>517</v>
      </c>
      <c r="F604" s="10">
        <v>44531</v>
      </c>
      <c r="G604" s="10">
        <v>45991</v>
      </c>
      <c r="H604" s="10">
        <f>EDATE(G604,1)</f>
        <v>46021</v>
      </c>
      <c r="I604" t="s">
        <v>987</v>
      </c>
      <c r="J604" s="10" t="s">
        <v>3556</v>
      </c>
      <c r="K604" t="s">
        <v>3351</v>
      </c>
      <c r="P604" s="29">
        <f t="shared" si="9"/>
        <v>45991</v>
      </c>
      <c r="Q604" s="30"/>
      <c r="R604" s="30"/>
      <c r="S604" s="30"/>
    </row>
    <row r="605" spans="1:19" x14ac:dyDescent="0.25">
      <c r="A605" t="s">
        <v>6015</v>
      </c>
      <c r="B605" t="s">
        <v>6065</v>
      </c>
      <c r="C605" t="s">
        <v>248</v>
      </c>
      <c r="D605" t="str">
        <f>VLOOKUP(C605,'Programas-Mestrado'!$C:$D,2,0)</f>
        <v>PPGF</v>
      </c>
      <c r="E605" t="s">
        <v>258</v>
      </c>
      <c r="F605" s="10">
        <v>45017</v>
      </c>
      <c r="G605" s="10">
        <v>45747</v>
      </c>
      <c r="H605" s="10">
        <f>EDATE(G605,1)</f>
        <v>45777</v>
      </c>
      <c r="I605" s="10" t="s">
        <v>4843</v>
      </c>
      <c r="J605" s="10" t="s">
        <v>988</v>
      </c>
      <c r="K605" t="s">
        <v>3351</v>
      </c>
      <c r="P605" s="29">
        <f t="shared" si="9"/>
        <v>45747</v>
      </c>
      <c r="Q605" s="30"/>
      <c r="R605" s="30"/>
      <c r="S605" s="30"/>
    </row>
    <row r="606" spans="1:19" x14ac:dyDescent="0.25">
      <c r="A606" t="s">
        <v>7160</v>
      </c>
      <c r="B606" t="s">
        <v>7189</v>
      </c>
      <c r="C606" t="s">
        <v>248</v>
      </c>
      <c r="D606" t="str">
        <f>VLOOKUP(C606,'Programas-Mestrado'!$C:$D,2,0)</f>
        <v>PPGF</v>
      </c>
      <c r="E606" t="s">
        <v>258</v>
      </c>
      <c r="F606" s="10">
        <v>45413</v>
      </c>
      <c r="G606" s="10">
        <v>45808</v>
      </c>
      <c r="H606" s="10">
        <f>EDATE(G606,1)</f>
        <v>45838</v>
      </c>
      <c r="I606" s="10" t="s">
        <v>987</v>
      </c>
      <c r="J606" s="10" t="s">
        <v>988</v>
      </c>
      <c r="K606" t="s">
        <v>3351</v>
      </c>
      <c r="P606" s="29">
        <f t="shared" si="9"/>
        <v>45808</v>
      </c>
      <c r="Q606" s="30"/>
      <c r="R606" s="30"/>
      <c r="S606" s="30"/>
    </row>
    <row r="607" spans="1:19" x14ac:dyDescent="0.25">
      <c r="A607" t="s">
        <v>5285</v>
      </c>
      <c r="B607" t="s">
        <v>5394</v>
      </c>
      <c r="C607" t="s">
        <v>248</v>
      </c>
      <c r="D607" t="str">
        <f>VLOOKUP(C607,'Programas-Mestrado'!$C:$D,2,0)</f>
        <v>PPGF</v>
      </c>
      <c r="E607" t="s">
        <v>258</v>
      </c>
      <c r="F607" s="10">
        <v>44986</v>
      </c>
      <c r="G607" s="10">
        <v>45716</v>
      </c>
      <c r="H607" s="10">
        <f>EDATE(G607,1)</f>
        <v>45744</v>
      </c>
      <c r="I607" s="10" t="s">
        <v>987</v>
      </c>
      <c r="J607" s="10" t="s">
        <v>988</v>
      </c>
      <c r="K607" t="s">
        <v>3351</v>
      </c>
      <c r="P607" s="29">
        <f t="shared" si="9"/>
        <v>45716</v>
      </c>
      <c r="Q607" s="30"/>
      <c r="R607" s="30"/>
      <c r="S607" s="30"/>
    </row>
    <row r="608" spans="1:19" x14ac:dyDescent="0.25">
      <c r="A608" t="s">
        <v>6686</v>
      </c>
      <c r="B608" t="s">
        <v>6813</v>
      </c>
      <c r="C608" t="s">
        <v>248</v>
      </c>
      <c r="D608" t="str">
        <f>VLOOKUP(C608,'Programas-Mestrado'!$C:$D,2,0)</f>
        <v>PPGF</v>
      </c>
      <c r="E608" t="s">
        <v>258</v>
      </c>
      <c r="F608" s="10">
        <v>45352</v>
      </c>
      <c r="G608" s="10">
        <v>46081</v>
      </c>
      <c r="H608" s="10">
        <f>EDATE(G608,1)</f>
        <v>46109</v>
      </c>
      <c r="I608" s="10" t="s">
        <v>987</v>
      </c>
      <c r="J608" s="10" t="s">
        <v>988</v>
      </c>
      <c r="K608" t="s">
        <v>3351</v>
      </c>
      <c r="P608" s="29">
        <f t="shared" si="9"/>
        <v>46081</v>
      </c>
      <c r="Q608" s="30"/>
      <c r="R608" s="30"/>
      <c r="S608" s="30"/>
    </row>
    <row r="609" spans="1:19" x14ac:dyDescent="0.25">
      <c r="A609" t="s">
        <v>6450</v>
      </c>
      <c r="B609" t="s">
        <v>6458</v>
      </c>
      <c r="C609" t="s">
        <v>248</v>
      </c>
      <c r="D609" t="str">
        <f>VLOOKUP(C609,'Programas-Mestrado'!$C:$D,2,0)</f>
        <v>PPGF</v>
      </c>
      <c r="E609" t="s">
        <v>258</v>
      </c>
      <c r="F609" s="10">
        <v>45200</v>
      </c>
      <c r="G609" s="10">
        <v>45900</v>
      </c>
      <c r="H609" s="10">
        <f>EDATE(G609,1)</f>
        <v>45930</v>
      </c>
      <c r="I609" s="10" t="s">
        <v>987</v>
      </c>
      <c r="J609" s="10" t="s">
        <v>988</v>
      </c>
      <c r="K609" t="s">
        <v>3351</v>
      </c>
      <c r="P609" s="29">
        <f t="shared" si="9"/>
        <v>45900</v>
      </c>
      <c r="Q609" s="30"/>
      <c r="R609" s="30"/>
      <c r="S609" s="30"/>
    </row>
    <row r="610" spans="1:19" x14ac:dyDescent="0.25">
      <c r="A610" t="s">
        <v>5286</v>
      </c>
      <c r="B610" t="s">
        <v>5395</v>
      </c>
      <c r="C610" t="s">
        <v>248</v>
      </c>
      <c r="D610" t="str">
        <f>VLOOKUP(C610,'Programas-Mestrado'!$C:$D,2,0)</f>
        <v>PPGF</v>
      </c>
      <c r="E610" t="s">
        <v>258</v>
      </c>
      <c r="F610" s="10">
        <v>44986</v>
      </c>
      <c r="G610" s="10">
        <v>45716</v>
      </c>
      <c r="H610" s="10">
        <f>EDATE(G610,1)</f>
        <v>45744</v>
      </c>
      <c r="I610" t="s">
        <v>987</v>
      </c>
      <c r="J610" s="10" t="s">
        <v>988</v>
      </c>
      <c r="K610" t="s">
        <v>3351</v>
      </c>
      <c r="P610" s="29">
        <f t="shared" si="9"/>
        <v>45716</v>
      </c>
      <c r="Q610" s="30"/>
      <c r="R610" s="30"/>
      <c r="S610" s="30"/>
    </row>
    <row r="611" spans="1:19" x14ac:dyDescent="0.25">
      <c r="A611" t="s">
        <v>6020</v>
      </c>
      <c r="B611" t="s">
        <v>6072</v>
      </c>
      <c r="C611" t="s">
        <v>248</v>
      </c>
      <c r="D611" t="str">
        <f>VLOOKUP(C611,'Programas-Mestrado'!$C:$D,2,0)</f>
        <v>PPGF</v>
      </c>
      <c r="E611" t="s">
        <v>258</v>
      </c>
      <c r="F611" s="10">
        <v>45017</v>
      </c>
      <c r="G611" s="10">
        <v>45747</v>
      </c>
      <c r="H611" s="10">
        <f>EDATE(G611,1)</f>
        <v>45777</v>
      </c>
      <c r="I611" s="10" t="s">
        <v>987</v>
      </c>
      <c r="J611" s="10" t="s">
        <v>988</v>
      </c>
      <c r="K611" t="s">
        <v>3351</v>
      </c>
      <c r="P611" s="29">
        <f t="shared" si="9"/>
        <v>45747</v>
      </c>
      <c r="Q611" s="30"/>
      <c r="R611" s="30"/>
      <c r="S611" s="30"/>
    </row>
    <row r="612" spans="1:19" x14ac:dyDescent="0.25">
      <c r="A612" t="s">
        <v>6375</v>
      </c>
      <c r="B612" t="s">
        <v>6400</v>
      </c>
      <c r="C612" t="s">
        <v>248</v>
      </c>
      <c r="D612" t="str">
        <f>VLOOKUP(C612,'Programas-Mestrado'!$C:$D,2,0)</f>
        <v>PPGF</v>
      </c>
      <c r="E612" t="s">
        <v>258</v>
      </c>
      <c r="F612" s="10">
        <v>45170</v>
      </c>
      <c r="G612" s="10">
        <v>45900</v>
      </c>
      <c r="H612" s="10">
        <f>EDATE(G612,1)</f>
        <v>45930</v>
      </c>
      <c r="I612" s="10" t="s">
        <v>987</v>
      </c>
      <c r="J612" s="10" t="s">
        <v>988</v>
      </c>
      <c r="K612" t="s">
        <v>3351</v>
      </c>
      <c r="P612" s="29">
        <f t="shared" si="9"/>
        <v>45900</v>
      </c>
      <c r="Q612" s="30"/>
      <c r="R612" s="30"/>
      <c r="S612" s="30"/>
    </row>
    <row r="613" spans="1:19" x14ac:dyDescent="0.25">
      <c r="A613" t="s">
        <v>7365</v>
      </c>
      <c r="B613" t="s">
        <v>7399</v>
      </c>
      <c r="C613" t="s">
        <v>248</v>
      </c>
      <c r="D613" t="str">
        <f>VLOOKUP(C613,'Programas-Mestrado'!$C:$D,2,0)</f>
        <v>PPGF</v>
      </c>
      <c r="E613" t="s">
        <v>258</v>
      </c>
      <c r="F613" s="10">
        <v>45505</v>
      </c>
      <c r="G613" s="10">
        <v>46234</v>
      </c>
      <c r="H613" s="10">
        <f>EDATE(G613,1)</f>
        <v>46265</v>
      </c>
      <c r="I613" s="10" t="s">
        <v>987</v>
      </c>
      <c r="J613" s="10" t="s">
        <v>4497</v>
      </c>
      <c r="K613" t="s">
        <v>3351</v>
      </c>
      <c r="P613" s="29">
        <f t="shared" si="9"/>
        <v>46234</v>
      </c>
      <c r="Q613" s="30"/>
      <c r="R613" s="30"/>
      <c r="S613" s="30"/>
    </row>
    <row r="614" spans="1:19" x14ac:dyDescent="0.25">
      <c r="A614" t="s">
        <v>4301</v>
      </c>
      <c r="B614" t="s">
        <v>7249</v>
      </c>
      <c r="C614" t="s">
        <v>248</v>
      </c>
      <c r="D614" t="str">
        <f>VLOOKUP(C614,'Programas-Mestrado'!$C:$D,2,0)</f>
        <v>PPGF</v>
      </c>
      <c r="E614" t="s">
        <v>517</v>
      </c>
      <c r="F614" s="10">
        <v>45444</v>
      </c>
      <c r="G614" s="10">
        <v>46904</v>
      </c>
      <c r="H614" s="10">
        <f>EDATE(G614,1)</f>
        <v>46934</v>
      </c>
      <c r="I614" s="10" t="s">
        <v>987</v>
      </c>
      <c r="J614" s="10" t="s">
        <v>988</v>
      </c>
      <c r="K614" t="s">
        <v>3351</v>
      </c>
      <c r="P614" s="29">
        <f t="shared" si="9"/>
        <v>46904</v>
      </c>
      <c r="Q614" s="30"/>
      <c r="R614" s="30"/>
      <c r="S614" s="30"/>
    </row>
    <row r="615" spans="1:19" x14ac:dyDescent="0.25">
      <c r="A615" t="s">
        <v>5919</v>
      </c>
      <c r="B615" t="s">
        <v>5958</v>
      </c>
      <c r="C615" t="s">
        <v>248</v>
      </c>
      <c r="D615" t="str">
        <f>VLOOKUP(C615,'Programas-Mestrado'!$C:$D,2,0)</f>
        <v>PPGF</v>
      </c>
      <c r="E615" t="s">
        <v>517</v>
      </c>
      <c r="F615" s="10">
        <v>44986</v>
      </c>
      <c r="G615" s="10">
        <v>46446</v>
      </c>
      <c r="H615" s="10">
        <f>EDATE(G615,1)</f>
        <v>46474</v>
      </c>
      <c r="I615" s="10" t="s">
        <v>987</v>
      </c>
      <c r="J615" s="10" t="s">
        <v>988</v>
      </c>
      <c r="K615" t="s">
        <v>3351</v>
      </c>
      <c r="P615" s="29">
        <f t="shared" si="9"/>
        <v>46446</v>
      </c>
      <c r="Q615" s="30"/>
      <c r="R615" s="30"/>
      <c r="S615" s="30"/>
    </row>
    <row r="616" spans="1:19" x14ac:dyDescent="0.25">
      <c r="A616" t="s">
        <v>3991</v>
      </c>
      <c r="B616" t="s">
        <v>6484</v>
      </c>
      <c r="C616" t="s">
        <v>248</v>
      </c>
      <c r="D616" t="str">
        <f>VLOOKUP(C616,'Programas-Mestrado'!$C:$D,2,0)</f>
        <v>PPGF</v>
      </c>
      <c r="E616" t="s">
        <v>517</v>
      </c>
      <c r="F616" s="10">
        <v>45200</v>
      </c>
      <c r="G616" s="10">
        <v>46660</v>
      </c>
      <c r="H616" s="10">
        <f>EDATE(G616,1)</f>
        <v>46690</v>
      </c>
      <c r="I616" s="10" t="s">
        <v>987</v>
      </c>
      <c r="J616" s="10" t="s">
        <v>988</v>
      </c>
      <c r="K616" t="s">
        <v>3351</v>
      </c>
      <c r="P616" s="29">
        <f t="shared" si="9"/>
        <v>46660</v>
      </c>
      <c r="Q616" s="30"/>
      <c r="R616" s="30"/>
      <c r="S616" s="30"/>
    </row>
    <row r="617" spans="1:19" x14ac:dyDescent="0.25">
      <c r="A617" t="s">
        <v>7361</v>
      </c>
      <c r="B617" t="s">
        <v>7395</v>
      </c>
      <c r="C617" t="s">
        <v>248</v>
      </c>
      <c r="D617" t="str">
        <f>VLOOKUP(C617,'Programas-Mestrado'!$C:$D,2,0)</f>
        <v>PPGF</v>
      </c>
      <c r="E617" t="s">
        <v>517</v>
      </c>
      <c r="F617" s="10">
        <v>45505</v>
      </c>
      <c r="G617" s="10">
        <v>46965</v>
      </c>
      <c r="H617" s="10">
        <f>EDATE(G617,1)</f>
        <v>46996</v>
      </c>
      <c r="I617" s="10" t="s">
        <v>987</v>
      </c>
      <c r="J617" s="10" t="s">
        <v>4497</v>
      </c>
      <c r="K617" t="s">
        <v>3351</v>
      </c>
      <c r="P617" s="29">
        <f t="shared" si="9"/>
        <v>46965</v>
      </c>
      <c r="Q617" s="30"/>
      <c r="R617" s="30"/>
      <c r="S617" s="30"/>
    </row>
    <row r="618" spans="1:19" x14ac:dyDescent="0.25">
      <c r="A618" t="s">
        <v>7362</v>
      </c>
      <c r="B618" t="s">
        <v>7396</v>
      </c>
      <c r="C618" t="s">
        <v>248</v>
      </c>
      <c r="D618" t="str">
        <f>VLOOKUP(C618,'Programas-Mestrado'!$C:$D,2,0)</f>
        <v>PPGF</v>
      </c>
      <c r="E618" t="s">
        <v>517</v>
      </c>
      <c r="F618" s="10">
        <v>45505</v>
      </c>
      <c r="G618" s="10">
        <v>46965</v>
      </c>
      <c r="H618" s="10">
        <f>EDATE(G618,1)</f>
        <v>46996</v>
      </c>
      <c r="I618" s="10" t="s">
        <v>987</v>
      </c>
      <c r="J618" s="10" t="s">
        <v>4497</v>
      </c>
      <c r="K618" t="s">
        <v>3351</v>
      </c>
      <c r="P618" s="29">
        <f t="shared" si="9"/>
        <v>46965</v>
      </c>
      <c r="Q618" s="30"/>
      <c r="R618" s="30"/>
      <c r="S618" s="30"/>
    </row>
    <row r="619" spans="1:19" x14ac:dyDescent="0.25">
      <c r="A619" t="s">
        <v>7363</v>
      </c>
      <c r="B619" t="s">
        <v>7397</v>
      </c>
      <c r="C619" t="s">
        <v>248</v>
      </c>
      <c r="D619" t="str">
        <f>VLOOKUP(C619,'Programas-Mestrado'!$C:$D,2,0)</f>
        <v>PPGF</v>
      </c>
      <c r="E619" t="s">
        <v>517</v>
      </c>
      <c r="F619" s="10">
        <v>45505</v>
      </c>
      <c r="G619" s="10">
        <v>46965</v>
      </c>
      <c r="H619" s="10">
        <f>EDATE(G619,1)</f>
        <v>46996</v>
      </c>
      <c r="I619" s="10" t="s">
        <v>987</v>
      </c>
      <c r="J619" s="10" t="s">
        <v>4497</v>
      </c>
      <c r="K619" t="s">
        <v>3351</v>
      </c>
      <c r="P619" s="29">
        <f t="shared" si="9"/>
        <v>46965</v>
      </c>
      <c r="Q619" s="30"/>
      <c r="R619" s="30"/>
      <c r="S619" s="30"/>
    </row>
    <row r="620" spans="1:19" x14ac:dyDescent="0.25">
      <c r="A620" t="s">
        <v>7364</v>
      </c>
      <c r="B620" t="s">
        <v>7398</v>
      </c>
      <c r="C620" t="s">
        <v>248</v>
      </c>
      <c r="D620" t="str">
        <f>VLOOKUP(C620,'Programas-Mestrado'!$C:$D,2,0)</f>
        <v>PPGF</v>
      </c>
      <c r="E620" t="s">
        <v>517</v>
      </c>
      <c r="F620" s="10">
        <v>45505</v>
      </c>
      <c r="G620" s="10">
        <v>46965</v>
      </c>
      <c r="H620" s="10">
        <f>EDATE(G620,1)</f>
        <v>46996</v>
      </c>
      <c r="I620" s="10" t="s">
        <v>987</v>
      </c>
      <c r="J620" s="10" t="s">
        <v>4497</v>
      </c>
      <c r="K620" t="s">
        <v>3351</v>
      </c>
      <c r="P620" s="29">
        <f t="shared" si="9"/>
        <v>46965</v>
      </c>
      <c r="Q620" s="30"/>
      <c r="R620" s="30"/>
      <c r="S620" s="30"/>
    </row>
    <row r="621" spans="1:19" x14ac:dyDescent="0.25">
      <c r="A621" t="s">
        <v>4985</v>
      </c>
      <c r="B621" t="s">
        <v>5009</v>
      </c>
      <c r="C621" t="s">
        <v>247</v>
      </c>
      <c r="D621" t="str">
        <f>VLOOKUP(C621,'Programas-Mestrado'!$C:$D,2,0)</f>
        <v>PPGFil</v>
      </c>
      <c r="E621" t="s">
        <v>258</v>
      </c>
      <c r="F621" s="10">
        <v>44805</v>
      </c>
      <c r="G621" s="10">
        <v>45535</v>
      </c>
      <c r="H621" s="10">
        <f>EDATE(G621,1)</f>
        <v>45565</v>
      </c>
      <c r="I621" t="s">
        <v>987</v>
      </c>
      <c r="J621" s="10" t="s">
        <v>988</v>
      </c>
      <c r="K621" t="s">
        <v>3351</v>
      </c>
      <c r="P621" s="29">
        <f t="shared" si="9"/>
        <v>45535</v>
      </c>
      <c r="Q621" s="30"/>
      <c r="R621" s="30"/>
      <c r="S621" s="30"/>
    </row>
    <row r="622" spans="1:19" x14ac:dyDescent="0.25">
      <c r="A622" t="s">
        <v>7159</v>
      </c>
      <c r="B622" t="s">
        <v>7188</v>
      </c>
      <c r="C622" t="s">
        <v>247</v>
      </c>
      <c r="D622" t="str">
        <f>VLOOKUP(C622,'Programas-Mestrado'!$C:$D,2,0)</f>
        <v>PPGFil</v>
      </c>
      <c r="E622" t="s">
        <v>258</v>
      </c>
      <c r="F622" s="10">
        <v>45413</v>
      </c>
      <c r="G622" s="10">
        <v>46142</v>
      </c>
      <c r="H622" s="10">
        <f>EDATE(G622,1)</f>
        <v>46172</v>
      </c>
      <c r="I622" t="s">
        <v>987</v>
      </c>
      <c r="J622" s="10" t="s">
        <v>988</v>
      </c>
      <c r="K622" t="s">
        <v>3351</v>
      </c>
      <c r="P622" s="29">
        <f t="shared" si="9"/>
        <v>46142</v>
      </c>
      <c r="Q622" s="30"/>
      <c r="R622" s="30"/>
      <c r="S622" s="30"/>
    </row>
    <row r="623" spans="1:19" x14ac:dyDescent="0.25">
      <c r="A623" t="s">
        <v>5917</v>
      </c>
      <c r="B623" t="s">
        <v>5956</v>
      </c>
      <c r="C623" t="s">
        <v>247</v>
      </c>
      <c r="D623" t="str">
        <f>VLOOKUP(C623,'Programas-Mestrado'!$C:$D,2,0)</f>
        <v>PPGFil</v>
      </c>
      <c r="E623" t="s">
        <v>258</v>
      </c>
      <c r="F623" s="10">
        <v>44986</v>
      </c>
      <c r="G623" s="10">
        <v>45716</v>
      </c>
      <c r="H623" s="10">
        <f>EDATE(G623,1)</f>
        <v>45744</v>
      </c>
      <c r="I623" t="s">
        <v>987</v>
      </c>
      <c r="J623" s="10" t="s">
        <v>988</v>
      </c>
      <c r="K623" t="s">
        <v>3351</v>
      </c>
      <c r="P623" s="29">
        <f t="shared" si="9"/>
        <v>45716</v>
      </c>
      <c r="Q623" s="30"/>
      <c r="R623" s="30"/>
      <c r="S623" s="30"/>
    </row>
    <row r="624" spans="1:19" x14ac:dyDescent="0.25">
      <c r="A624" t="s">
        <v>7036</v>
      </c>
      <c r="B624" t="s">
        <v>7077</v>
      </c>
      <c r="C624" t="s">
        <v>247</v>
      </c>
      <c r="D624" t="str">
        <f>VLOOKUP(C624,'Programas-Mestrado'!$C:$D,2,0)</f>
        <v>PPGFil</v>
      </c>
      <c r="E624" t="s">
        <v>258</v>
      </c>
      <c r="F624" s="10">
        <v>45383</v>
      </c>
      <c r="G624" s="10">
        <v>46112</v>
      </c>
      <c r="H624" s="10">
        <f>EDATE(G624,1)</f>
        <v>46142</v>
      </c>
      <c r="I624" s="10" t="s">
        <v>987</v>
      </c>
      <c r="J624" s="10" t="s">
        <v>988</v>
      </c>
      <c r="K624" t="s">
        <v>3351</v>
      </c>
      <c r="P624" s="29">
        <f t="shared" si="9"/>
        <v>46112</v>
      </c>
      <c r="Q624" s="30"/>
      <c r="R624" s="30"/>
      <c r="S624" s="30"/>
    </row>
    <row r="625" spans="1:19" x14ac:dyDescent="0.25">
      <c r="A625" t="s">
        <v>6542</v>
      </c>
      <c r="B625" t="s">
        <v>6554</v>
      </c>
      <c r="C625" t="s">
        <v>247</v>
      </c>
      <c r="D625" t="str">
        <f>VLOOKUP(C625,'Programas-Mestrado'!$C:$D,2,0)</f>
        <v>PPGFil</v>
      </c>
      <c r="E625" t="s">
        <v>258</v>
      </c>
      <c r="F625" s="10">
        <v>45261</v>
      </c>
      <c r="G625" s="10">
        <v>45991</v>
      </c>
      <c r="H625" s="10">
        <f>EDATE(G625,1)</f>
        <v>46021</v>
      </c>
      <c r="I625" s="10" t="s">
        <v>987</v>
      </c>
      <c r="J625" s="10" t="s">
        <v>988</v>
      </c>
      <c r="K625" t="s">
        <v>3351</v>
      </c>
      <c r="P625" s="29">
        <f t="shared" si="9"/>
        <v>45991</v>
      </c>
      <c r="Q625" s="30"/>
      <c r="R625" s="30"/>
      <c r="S625" s="30"/>
    </row>
    <row r="626" spans="1:19" x14ac:dyDescent="0.25">
      <c r="A626" t="s">
        <v>7147</v>
      </c>
      <c r="B626" t="s">
        <v>6302</v>
      </c>
      <c r="C626" t="s">
        <v>247</v>
      </c>
      <c r="D626" t="str">
        <f>VLOOKUP(C626,'Programas-Mestrado'!$C:$D,2,0)</f>
        <v>PPGFil</v>
      </c>
      <c r="E626" t="s">
        <v>258</v>
      </c>
      <c r="F626" s="10">
        <v>45139</v>
      </c>
      <c r="G626" s="10">
        <v>45869</v>
      </c>
      <c r="H626" s="10">
        <f>EDATE(G626,1)</f>
        <v>45900</v>
      </c>
      <c r="I626" s="10" t="s">
        <v>987</v>
      </c>
      <c r="J626" s="10" t="s">
        <v>988</v>
      </c>
      <c r="K626" t="s">
        <v>3351</v>
      </c>
      <c r="P626" s="29">
        <f t="shared" si="9"/>
        <v>45869</v>
      </c>
      <c r="Q626" s="30"/>
      <c r="R626" s="30"/>
      <c r="S626" s="30"/>
    </row>
    <row r="627" spans="1:19" x14ac:dyDescent="0.25">
      <c r="A627" t="s">
        <v>6468</v>
      </c>
      <c r="B627" t="s">
        <v>6483</v>
      </c>
      <c r="C627" t="s">
        <v>247</v>
      </c>
      <c r="D627" t="str">
        <f>VLOOKUP(C627,'Programas-Mestrado'!$C:$D,2,0)</f>
        <v>PPGFil</v>
      </c>
      <c r="E627" t="s">
        <v>258</v>
      </c>
      <c r="F627" s="10">
        <v>45200</v>
      </c>
      <c r="G627" s="10">
        <v>45930</v>
      </c>
      <c r="H627" s="10">
        <f>EDATE(G627,1)</f>
        <v>45960</v>
      </c>
      <c r="I627" s="10" t="s">
        <v>987</v>
      </c>
      <c r="J627" s="10" t="s">
        <v>988</v>
      </c>
      <c r="K627" t="s">
        <v>3351</v>
      </c>
      <c r="P627" s="29">
        <f t="shared" si="9"/>
        <v>45930</v>
      </c>
      <c r="Q627" s="30"/>
      <c r="R627" s="30"/>
      <c r="S627" s="30"/>
    </row>
    <row r="628" spans="1:19" x14ac:dyDescent="0.25">
      <c r="A628" t="s">
        <v>6543</v>
      </c>
      <c r="B628" t="s">
        <v>6555</v>
      </c>
      <c r="C628" t="s">
        <v>247</v>
      </c>
      <c r="D628" t="str">
        <f>VLOOKUP(C628,'Programas-Mestrado'!$C:$D,2,0)</f>
        <v>PPGFil</v>
      </c>
      <c r="E628" t="s">
        <v>258</v>
      </c>
      <c r="F628" s="10">
        <v>45261</v>
      </c>
      <c r="G628" s="10">
        <v>45991</v>
      </c>
      <c r="H628" s="10">
        <f>EDATE(G628,1)</f>
        <v>46021</v>
      </c>
      <c r="I628" s="10" t="s">
        <v>987</v>
      </c>
      <c r="J628" s="10" t="s">
        <v>988</v>
      </c>
      <c r="K628" t="s">
        <v>3351</v>
      </c>
      <c r="P628" s="29">
        <f t="shared" si="9"/>
        <v>45991</v>
      </c>
      <c r="Q628" s="30"/>
      <c r="R628" s="30"/>
      <c r="S628" s="30"/>
    </row>
    <row r="629" spans="1:19" x14ac:dyDescent="0.25">
      <c r="A629" t="s">
        <v>4986</v>
      </c>
      <c r="B629" t="s">
        <v>5010</v>
      </c>
      <c r="C629" t="s">
        <v>247</v>
      </c>
      <c r="D629" t="str">
        <f>VLOOKUP(C629,'Programas-Mestrado'!$C:$D,2,0)</f>
        <v>PPGFil</v>
      </c>
      <c r="E629" t="s">
        <v>258</v>
      </c>
      <c r="F629" s="10">
        <v>44805</v>
      </c>
      <c r="G629" s="10">
        <v>45535</v>
      </c>
      <c r="H629" s="10">
        <f>EDATE(G629,1)</f>
        <v>45565</v>
      </c>
      <c r="I629" s="10" t="s">
        <v>987</v>
      </c>
      <c r="J629" s="10" t="s">
        <v>988</v>
      </c>
      <c r="K629" t="s">
        <v>3351</v>
      </c>
      <c r="P629" s="29">
        <f t="shared" si="9"/>
        <v>45535</v>
      </c>
      <c r="Q629" s="30"/>
      <c r="R629" s="30"/>
      <c r="S629" s="30"/>
    </row>
    <row r="630" spans="1:19" x14ac:dyDescent="0.25">
      <c r="A630" t="s">
        <v>4987</v>
      </c>
      <c r="B630" t="s">
        <v>5011</v>
      </c>
      <c r="C630" t="s">
        <v>247</v>
      </c>
      <c r="D630" t="str">
        <f>VLOOKUP(C630,'Programas-Mestrado'!$C:$D,2,0)</f>
        <v>PPGFil</v>
      </c>
      <c r="E630" t="s">
        <v>258</v>
      </c>
      <c r="F630" s="10">
        <v>44805</v>
      </c>
      <c r="G630" s="10">
        <v>45535</v>
      </c>
      <c r="H630" s="10">
        <f>EDATE(G630,1)</f>
        <v>45565</v>
      </c>
      <c r="I630" s="10" t="s">
        <v>987</v>
      </c>
      <c r="J630" s="10" t="s">
        <v>988</v>
      </c>
      <c r="K630" t="s">
        <v>3351</v>
      </c>
      <c r="P630" s="29">
        <f t="shared" si="9"/>
        <v>45535</v>
      </c>
      <c r="Q630" s="30"/>
      <c r="R630" s="30"/>
      <c r="S630" s="30"/>
    </row>
    <row r="631" spans="1:19" x14ac:dyDescent="0.25">
      <c r="A631" t="s">
        <v>4099</v>
      </c>
      <c r="B631" t="s">
        <v>6440</v>
      </c>
      <c r="C631" t="s">
        <v>247</v>
      </c>
      <c r="D631" t="str">
        <f>VLOOKUP(C631,'Programas-Mestrado'!$C:$D,2,0)</f>
        <v>PPGFil</v>
      </c>
      <c r="E631" t="s">
        <v>517</v>
      </c>
      <c r="F631" s="10">
        <v>45170</v>
      </c>
      <c r="G631" s="10">
        <v>46630</v>
      </c>
      <c r="H631" s="10">
        <f>EDATE(G631,1)</f>
        <v>46660</v>
      </c>
      <c r="I631" s="10" t="s">
        <v>987</v>
      </c>
      <c r="J631" s="10" t="s">
        <v>988</v>
      </c>
      <c r="K631" t="s">
        <v>3351</v>
      </c>
      <c r="P631" s="29">
        <f t="shared" si="9"/>
        <v>46630</v>
      </c>
      <c r="Q631" s="30"/>
      <c r="R631" s="30"/>
      <c r="S631" s="30"/>
    </row>
    <row r="632" spans="1:19" x14ac:dyDescent="0.25">
      <c r="A632" t="s">
        <v>6150</v>
      </c>
      <c r="B632" t="s">
        <v>6184</v>
      </c>
      <c r="C632" t="s">
        <v>247</v>
      </c>
      <c r="D632" t="str">
        <f>VLOOKUP(C632,'Programas-Mestrado'!$C:$D,2,0)</f>
        <v>PPGFil</v>
      </c>
      <c r="E632" t="s">
        <v>517</v>
      </c>
      <c r="F632" s="10">
        <v>45047</v>
      </c>
      <c r="G632" s="10">
        <v>46507</v>
      </c>
      <c r="H632" s="10">
        <f>EDATE(G632,1)</f>
        <v>46537</v>
      </c>
      <c r="I632" s="10" t="s">
        <v>987</v>
      </c>
      <c r="J632" s="10" t="s">
        <v>988</v>
      </c>
      <c r="K632" t="s">
        <v>3351</v>
      </c>
      <c r="P632" s="29">
        <f t="shared" si="9"/>
        <v>46507</v>
      </c>
      <c r="Q632" s="30"/>
      <c r="R632" s="30"/>
      <c r="S632" s="30"/>
    </row>
    <row r="633" spans="1:19" x14ac:dyDescent="0.25">
      <c r="A633" t="s">
        <v>4972</v>
      </c>
      <c r="B633" t="s">
        <v>5100</v>
      </c>
      <c r="C633" t="s">
        <v>247</v>
      </c>
      <c r="D633" t="str">
        <f>VLOOKUP(C633,'Programas-Mestrado'!$C:$D,2,0)</f>
        <v>PPGFil</v>
      </c>
      <c r="E633" t="s">
        <v>517</v>
      </c>
      <c r="F633" s="10">
        <v>44835</v>
      </c>
      <c r="G633" s="10">
        <v>46234</v>
      </c>
      <c r="H633" s="10">
        <f>EDATE(G633,1)</f>
        <v>46265</v>
      </c>
      <c r="I633" s="10" t="s">
        <v>987</v>
      </c>
      <c r="J633" s="10" t="s">
        <v>988</v>
      </c>
      <c r="K633" t="s">
        <v>3351</v>
      </c>
      <c r="P633" s="29">
        <f t="shared" si="9"/>
        <v>46234</v>
      </c>
      <c r="Q633" s="30"/>
      <c r="R633" s="30"/>
      <c r="S633" s="30"/>
    </row>
    <row r="634" spans="1:19" x14ac:dyDescent="0.25">
      <c r="A634" t="s">
        <v>7158</v>
      </c>
      <c r="B634" t="s">
        <v>7187</v>
      </c>
      <c r="C634" t="s">
        <v>247</v>
      </c>
      <c r="D634" t="str">
        <f>VLOOKUP(C634,'Programas-Mestrado'!$C:$D,2,0)</f>
        <v>PPGFil</v>
      </c>
      <c r="E634" t="s">
        <v>517</v>
      </c>
      <c r="F634" s="10">
        <v>45413</v>
      </c>
      <c r="G634" s="10">
        <v>46053</v>
      </c>
      <c r="H634" s="10">
        <f>EDATE(G634,1)</f>
        <v>46081</v>
      </c>
      <c r="I634" s="10" t="s">
        <v>987</v>
      </c>
      <c r="J634" s="10" t="s">
        <v>988</v>
      </c>
      <c r="K634" t="s">
        <v>3351</v>
      </c>
      <c r="P634" s="29">
        <f t="shared" si="9"/>
        <v>46053</v>
      </c>
      <c r="Q634" s="30"/>
      <c r="R634" s="30"/>
      <c r="S634" s="30"/>
    </row>
    <row r="635" spans="1:19" x14ac:dyDescent="0.25">
      <c r="A635" t="s">
        <v>5205</v>
      </c>
      <c r="B635" t="s">
        <v>5209</v>
      </c>
      <c r="C635" t="s">
        <v>247</v>
      </c>
      <c r="D635" t="str">
        <f>VLOOKUP(C635,'Programas-Mestrado'!$C:$D,2,0)</f>
        <v>PPGFil</v>
      </c>
      <c r="E635" t="s">
        <v>517</v>
      </c>
      <c r="F635" s="10">
        <v>44927</v>
      </c>
      <c r="G635" s="10">
        <v>46387</v>
      </c>
      <c r="H635" s="10">
        <f>EDATE(G635,1)</f>
        <v>46418</v>
      </c>
      <c r="I635" s="10" t="s">
        <v>987</v>
      </c>
      <c r="J635" s="10" t="s">
        <v>988</v>
      </c>
      <c r="K635" t="s">
        <v>3351</v>
      </c>
      <c r="P635" s="29">
        <f t="shared" si="9"/>
        <v>46387</v>
      </c>
      <c r="Q635" s="30"/>
      <c r="R635" s="30"/>
      <c r="S635" s="30"/>
    </row>
    <row r="636" spans="1:19" x14ac:dyDescent="0.25">
      <c r="A636" t="s">
        <v>5284</v>
      </c>
      <c r="B636" t="s">
        <v>5393</v>
      </c>
      <c r="C636" t="s">
        <v>247</v>
      </c>
      <c r="D636" t="str">
        <f>VLOOKUP(C636,'Programas-Mestrado'!$C:$D,2,0)</f>
        <v>PPGFil</v>
      </c>
      <c r="E636" t="s">
        <v>517</v>
      </c>
      <c r="F636" s="10">
        <v>44986</v>
      </c>
      <c r="G636" s="10">
        <v>46446</v>
      </c>
      <c r="H636" s="10">
        <f>EDATE(G636,1)</f>
        <v>46474</v>
      </c>
      <c r="I636" s="10" t="s">
        <v>987</v>
      </c>
      <c r="J636" s="10" t="s">
        <v>988</v>
      </c>
      <c r="K636" t="s">
        <v>3351</v>
      </c>
      <c r="P636" s="29">
        <f t="shared" si="9"/>
        <v>46446</v>
      </c>
      <c r="Q636" s="30"/>
      <c r="R636" s="30"/>
      <c r="S636" s="30"/>
    </row>
    <row r="637" spans="1:19" x14ac:dyDescent="0.25">
      <c r="A637" t="s">
        <v>146</v>
      </c>
      <c r="B637" t="s">
        <v>2037</v>
      </c>
      <c r="C637" t="s">
        <v>247</v>
      </c>
      <c r="D637" t="str">
        <f>VLOOKUP(C637,'Programas-Mestrado'!$C:$D,2,0)</f>
        <v>PPGFil</v>
      </c>
      <c r="E637" t="s">
        <v>517</v>
      </c>
      <c r="F637" s="10">
        <v>43891</v>
      </c>
      <c r="G637" s="10">
        <v>45535</v>
      </c>
      <c r="H637" s="10">
        <f>EDATE(G637,1)</f>
        <v>45565</v>
      </c>
      <c r="I637" t="s">
        <v>987</v>
      </c>
      <c r="J637" s="10" t="s">
        <v>988</v>
      </c>
      <c r="K637" t="s">
        <v>3351</v>
      </c>
      <c r="P637" s="29">
        <f t="shared" si="9"/>
        <v>45535</v>
      </c>
      <c r="Q637" s="30"/>
      <c r="R637" s="30"/>
      <c r="S637" s="30"/>
    </row>
    <row r="638" spans="1:19" x14ac:dyDescent="0.25">
      <c r="A638" t="s">
        <v>1255</v>
      </c>
      <c r="B638" t="s">
        <v>2038</v>
      </c>
      <c r="C638" t="s">
        <v>247</v>
      </c>
      <c r="D638" t="str">
        <f>VLOOKUP(C638,'Programas-Mestrado'!$C:$D,2,0)</f>
        <v>PPGFil</v>
      </c>
      <c r="E638" t="s">
        <v>517</v>
      </c>
      <c r="F638" s="10">
        <v>43891</v>
      </c>
      <c r="G638" s="10">
        <v>45535</v>
      </c>
      <c r="H638" s="10">
        <f>EDATE(G638,1)</f>
        <v>45565</v>
      </c>
      <c r="I638" s="10" t="s">
        <v>987</v>
      </c>
      <c r="J638" s="10" t="s">
        <v>988</v>
      </c>
      <c r="K638" t="s">
        <v>3351</v>
      </c>
      <c r="P638" s="29">
        <f t="shared" si="9"/>
        <v>45535</v>
      </c>
      <c r="Q638" s="30"/>
      <c r="R638" s="30"/>
      <c r="S638" s="30"/>
    </row>
    <row r="639" spans="1:19" x14ac:dyDescent="0.25">
      <c r="A639" t="s">
        <v>6685</v>
      </c>
      <c r="B639" t="s">
        <v>6812</v>
      </c>
      <c r="C639" t="s">
        <v>247</v>
      </c>
      <c r="D639" t="str">
        <f>VLOOKUP(C639,'Programas-Mestrado'!$C:$D,2,0)</f>
        <v>PPGFil</v>
      </c>
      <c r="E639" t="s">
        <v>517</v>
      </c>
      <c r="F639" s="10">
        <v>45352</v>
      </c>
      <c r="G639" s="10">
        <v>46812</v>
      </c>
      <c r="H639" s="10">
        <f>EDATE(G639,1)</f>
        <v>46841</v>
      </c>
      <c r="I639" s="10" t="s">
        <v>987</v>
      </c>
      <c r="J639" s="10" t="s">
        <v>988</v>
      </c>
      <c r="K639" t="s">
        <v>3351</v>
      </c>
      <c r="P639" s="29">
        <f t="shared" si="9"/>
        <v>46812</v>
      </c>
      <c r="Q639" s="30"/>
      <c r="R639" s="30"/>
      <c r="S639" s="30"/>
    </row>
    <row r="640" spans="1:19" x14ac:dyDescent="0.25">
      <c r="A640" t="s">
        <v>842</v>
      </c>
      <c r="B640" t="s">
        <v>4257</v>
      </c>
      <c r="C640" t="s">
        <v>247</v>
      </c>
      <c r="D640" t="str">
        <f>VLOOKUP(C640,'Programas-Mestrado'!$C:$D,2,0)</f>
        <v>PPGFil</v>
      </c>
      <c r="E640" t="s">
        <v>517</v>
      </c>
      <c r="F640" s="10">
        <v>44562</v>
      </c>
      <c r="G640" s="10">
        <v>46022</v>
      </c>
      <c r="H640" s="10">
        <f>EDATE(G640,1)</f>
        <v>46053</v>
      </c>
      <c r="I640" s="10" t="s">
        <v>987</v>
      </c>
      <c r="J640" s="10" t="s">
        <v>988</v>
      </c>
      <c r="K640" t="s">
        <v>3351</v>
      </c>
      <c r="P640" s="29">
        <f t="shared" si="9"/>
        <v>46022</v>
      </c>
      <c r="Q640" s="30"/>
      <c r="R640" s="30"/>
      <c r="S640" s="30"/>
    </row>
    <row r="641" spans="1:19" x14ac:dyDescent="0.25">
      <c r="A641" t="s">
        <v>843</v>
      </c>
      <c r="B641" t="s">
        <v>4797</v>
      </c>
      <c r="C641" t="s">
        <v>247</v>
      </c>
      <c r="D641" t="str">
        <f>VLOOKUP(C641,'Programas-Mestrado'!$C:$D,2,0)</f>
        <v>PPGFil</v>
      </c>
      <c r="E641" t="s">
        <v>517</v>
      </c>
      <c r="F641" s="10">
        <v>44743</v>
      </c>
      <c r="G641" s="10">
        <v>46203</v>
      </c>
      <c r="H641" s="10">
        <f>EDATE(G641,1)</f>
        <v>46233</v>
      </c>
      <c r="I641" s="10" t="s">
        <v>987</v>
      </c>
      <c r="J641" s="10" t="s">
        <v>988</v>
      </c>
      <c r="K641" t="s">
        <v>3351</v>
      </c>
      <c r="P641" s="29">
        <f t="shared" si="9"/>
        <v>46203</v>
      </c>
      <c r="Q641" s="30"/>
      <c r="R641" s="30"/>
      <c r="S641" s="30"/>
    </row>
    <row r="642" spans="1:19" x14ac:dyDescent="0.25">
      <c r="A642" t="s">
        <v>1288</v>
      </c>
      <c r="B642" t="s">
        <v>2039</v>
      </c>
      <c r="C642" t="s">
        <v>247</v>
      </c>
      <c r="D642" t="str">
        <f>VLOOKUP(C642,'Programas-Mestrado'!$C:$D,2,0)</f>
        <v>PPGFil</v>
      </c>
      <c r="E642" t="s">
        <v>517</v>
      </c>
      <c r="F642" s="10">
        <v>43922</v>
      </c>
      <c r="G642" s="10">
        <v>45565</v>
      </c>
      <c r="H642" s="10">
        <f>EDATE(G642,1)</f>
        <v>45595</v>
      </c>
      <c r="I642" s="10" t="s">
        <v>987</v>
      </c>
      <c r="J642" s="10" t="s">
        <v>988</v>
      </c>
      <c r="K642" t="s">
        <v>3351</v>
      </c>
      <c r="P642" s="29">
        <f t="shared" ref="P642:P705" si="10">EDATE(G642,0)</f>
        <v>45565</v>
      </c>
      <c r="Q642" s="30"/>
      <c r="R642" s="30"/>
      <c r="S642" s="30"/>
    </row>
    <row r="643" spans="1:19" x14ac:dyDescent="0.25">
      <c r="A643" t="s">
        <v>4818</v>
      </c>
      <c r="B643" t="s">
        <v>5008</v>
      </c>
      <c r="C643" t="s">
        <v>247</v>
      </c>
      <c r="D643" t="str">
        <f>VLOOKUP(C643,'Programas-Mestrado'!$C:$D,2,0)</f>
        <v>PPGFil</v>
      </c>
      <c r="E643" t="s">
        <v>517</v>
      </c>
      <c r="F643" s="10">
        <v>44805</v>
      </c>
      <c r="G643" s="10">
        <v>46203</v>
      </c>
      <c r="H643" s="10">
        <f>EDATE(G643,1)</f>
        <v>46233</v>
      </c>
      <c r="I643" s="10" t="s">
        <v>987</v>
      </c>
      <c r="J643" s="10" t="s">
        <v>988</v>
      </c>
      <c r="K643" t="s">
        <v>3351</v>
      </c>
      <c r="P643" s="29">
        <f t="shared" si="10"/>
        <v>46203</v>
      </c>
      <c r="Q643" s="30"/>
      <c r="R643" s="30"/>
      <c r="S643" s="30"/>
    </row>
    <row r="644" spans="1:19" x14ac:dyDescent="0.25">
      <c r="A644" t="s">
        <v>6374</v>
      </c>
      <c r="B644" t="s">
        <v>6399</v>
      </c>
      <c r="C644" t="s">
        <v>247</v>
      </c>
      <c r="D644" t="str">
        <f>VLOOKUP(C644,'Programas-Mestrado'!$C:$D,2,0)</f>
        <v>PPGFil</v>
      </c>
      <c r="E644" t="s">
        <v>517</v>
      </c>
      <c r="F644" s="10">
        <v>45170</v>
      </c>
      <c r="G644" s="10">
        <v>46630</v>
      </c>
      <c r="H644" s="10">
        <f>EDATE(G644,1)</f>
        <v>46660</v>
      </c>
      <c r="I644" s="10" t="s">
        <v>987</v>
      </c>
      <c r="J644" s="10" t="s">
        <v>988</v>
      </c>
      <c r="K644" t="s">
        <v>3351</v>
      </c>
      <c r="P644" s="29">
        <f t="shared" si="10"/>
        <v>46630</v>
      </c>
      <c r="Q644" s="30"/>
      <c r="R644" s="30"/>
      <c r="S644" s="30"/>
    </row>
    <row r="645" spans="1:19" x14ac:dyDescent="0.25">
      <c r="A645" t="s">
        <v>6019</v>
      </c>
      <c r="B645" t="s">
        <v>6071</v>
      </c>
      <c r="C645" t="s">
        <v>247</v>
      </c>
      <c r="D645" t="str">
        <f>VLOOKUP(C645,'Programas-Mestrado'!$C:$D,2,0)</f>
        <v>PPGFil</v>
      </c>
      <c r="E645" t="s">
        <v>517</v>
      </c>
      <c r="F645" s="10">
        <v>45017</v>
      </c>
      <c r="G645" s="10">
        <v>46477</v>
      </c>
      <c r="H645" s="10">
        <f>EDATE(G645,1)</f>
        <v>46507</v>
      </c>
      <c r="I645" t="s">
        <v>987</v>
      </c>
      <c r="J645" s="10" t="s">
        <v>988</v>
      </c>
      <c r="K645" t="s">
        <v>3351</v>
      </c>
      <c r="P645" s="29">
        <f t="shared" si="10"/>
        <v>46477</v>
      </c>
      <c r="Q645" s="30"/>
      <c r="R645" s="30"/>
      <c r="S645" s="30"/>
    </row>
    <row r="646" spans="1:19" x14ac:dyDescent="0.25">
      <c r="A646" t="s">
        <v>5131</v>
      </c>
      <c r="B646" t="s">
        <v>5151</v>
      </c>
      <c r="C646" t="s">
        <v>247</v>
      </c>
      <c r="D646" t="str">
        <f>VLOOKUP(C646,'Programas-Mestrado'!$C:$D,2,0)</f>
        <v>PPGFil</v>
      </c>
      <c r="E646" t="s">
        <v>517</v>
      </c>
      <c r="F646" s="10">
        <v>44866</v>
      </c>
      <c r="G646" s="10">
        <v>46326</v>
      </c>
      <c r="H646" s="10">
        <f>EDATE(G646,1)</f>
        <v>46356</v>
      </c>
      <c r="I646" s="10" t="s">
        <v>987</v>
      </c>
      <c r="J646" s="10" t="s">
        <v>3556</v>
      </c>
      <c r="K646" t="s">
        <v>3351</v>
      </c>
      <c r="P646" s="29">
        <f t="shared" si="10"/>
        <v>46326</v>
      </c>
      <c r="Q646" s="30"/>
      <c r="R646" s="30"/>
      <c r="S646" s="30"/>
    </row>
    <row r="647" spans="1:19" x14ac:dyDescent="0.25">
      <c r="A647" t="s">
        <v>6467</v>
      </c>
      <c r="B647" t="s">
        <v>6482</v>
      </c>
      <c r="C647" t="s">
        <v>569</v>
      </c>
      <c r="D647" t="str">
        <f>VLOOKUP(C647,'Programas-Mestrado'!$C:$D,2,0)</f>
        <v>PPGFt</v>
      </c>
      <c r="E647" t="s">
        <v>258</v>
      </c>
      <c r="F647" s="10">
        <v>45200</v>
      </c>
      <c r="G647" s="10">
        <v>45930</v>
      </c>
      <c r="H647" s="10">
        <f>EDATE(G647,1)</f>
        <v>45960</v>
      </c>
      <c r="I647" s="10" t="s">
        <v>4843</v>
      </c>
      <c r="J647" s="10" t="s">
        <v>988</v>
      </c>
      <c r="K647" t="s">
        <v>3351</v>
      </c>
      <c r="P647" s="29">
        <f t="shared" si="10"/>
        <v>45930</v>
      </c>
      <c r="Q647" s="30"/>
      <c r="R647" s="30"/>
      <c r="S647" s="30"/>
    </row>
    <row r="648" spans="1:19" x14ac:dyDescent="0.25">
      <c r="A648" t="s">
        <v>6785</v>
      </c>
      <c r="B648" t="s">
        <v>6941</v>
      </c>
      <c r="C648" t="s">
        <v>569</v>
      </c>
      <c r="D648" t="str">
        <f>VLOOKUP(C648,'Programas-Mestrado'!$C:$D,2,0)</f>
        <v>PPGFt</v>
      </c>
      <c r="E648" t="s">
        <v>258</v>
      </c>
      <c r="F648" s="10">
        <v>45352</v>
      </c>
      <c r="G648" s="10">
        <v>45716</v>
      </c>
      <c r="H648" s="10">
        <f>EDATE(G648,1)</f>
        <v>45744</v>
      </c>
      <c r="I648" t="s">
        <v>987</v>
      </c>
      <c r="J648" s="10" t="s">
        <v>988</v>
      </c>
      <c r="K648" t="s">
        <v>3352</v>
      </c>
      <c r="P648" s="29">
        <f t="shared" si="10"/>
        <v>45716</v>
      </c>
      <c r="Q648" s="30"/>
      <c r="R648" s="30"/>
      <c r="S648" s="30"/>
    </row>
    <row r="649" spans="1:19" x14ac:dyDescent="0.25">
      <c r="A649" t="s">
        <v>6787</v>
      </c>
      <c r="B649" t="s">
        <v>6943</v>
      </c>
      <c r="C649" t="s">
        <v>569</v>
      </c>
      <c r="D649" t="str">
        <f>VLOOKUP(C649,'Programas-Mestrado'!$C:$D,2,0)</f>
        <v>PPGFt</v>
      </c>
      <c r="E649" t="s">
        <v>258</v>
      </c>
      <c r="F649" s="10">
        <v>45352</v>
      </c>
      <c r="G649" s="10">
        <v>45716</v>
      </c>
      <c r="H649" s="10">
        <f>EDATE(G649,1)</f>
        <v>45744</v>
      </c>
      <c r="I649" t="s">
        <v>987</v>
      </c>
      <c r="J649" s="10" t="s">
        <v>988</v>
      </c>
      <c r="K649" t="s">
        <v>3352</v>
      </c>
      <c r="P649" s="29">
        <f t="shared" si="10"/>
        <v>45716</v>
      </c>
      <c r="Q649" s="30"/>
      <c r="R649" s="30"/>
      <c r="S649" s="30"/>
    </row>
    <row r="650" spans="1:19" x14ac:dyDescent="0.25">
      <c r="A650" t="s">
        <v>6536</v>
      </c>
      <c r="B650" t="s">
        <v>6533</v>
      </c>
      <c r="C650" t="s">
        <v>569</v>
      </c>
      <c r="D650" t="str">
        <f>VLOOKUP(C650,'Programas-Mestrado'!$C:$D,2,0)</f>
        <v>PPGFt</v>
      </c>
      <c r="E650" t="s">
        <v>258</v>
      </c>
      <c r="F650" s="10">
        <v>45261</v>
      </c>
      <c r="G650" s="10">
        <v>45838</v>
      </c>
      <c r="H650" s="10">
        <f>EDATE(G650,1)</f>
        <v>45868</v>
      </c>
      <c r="I650" s="10" t="s">
        <v>987</v>
      </c>
      <c r="J650" s="10" t="s">
        <v>988</v>
      </c>
      <c r="K650" t="s">
        <v>3352</v>
      </c>
      <c r="P650" s="29">
        <f t="shared" si="10"/>
        <v>45838</v>
      </c>
      <c r="Q650" s="30"/>
      <c r="R650" s="30"/>
      <c r="S650" s="30"/>
    </row>
    <row r="651" spans="1:19" x14ac:dyDescent="0.25">
      <c r="A651" t="s">
        <v>6587</v>
      </c>
      <c r="B651" t="s">
        <v>6601</v>
      </c>
      <c r="C651" t="s">
        <v>569</v>
      </c>
      <c r="D651" t="str">
        <f>VLOOKUP(C651,'Programas-Mestrado'!$C:$D,2,0)</f>
        <v>PPGFt</v>
      </c>
      <c r="E651" t="s">
        <v>258</v>
      </c>
      <c r="F651" s="10">
        <v>45292</v>
      </c>
      <c r="G651" s="10">
        <v>45961</v>
      </c>
      <c r="H651" s="10">
        <f>EDATE(G651,1)</f>
        <v>45991</v>
      </c>
      <c r="I651" s="10" t="s">
        <v>987</v>
      </c>
      <c r="J651" s="10" t="s">
        <v>988</v>
      </c>
      <c r="K651" t="s">
        <v>3352</v>
      </c>
      <c r="P651" s="29">
        <f t="shared" si="10"/>
        <v>45961</v>
      </c>
      <c r="Q651" s="30"/>
      <c r="R651" s="30"/>
      <c r="S651" s="30"/>
    </row>
    <row r="652" spans="1:19" x14ac:dyDescent="0.25">
      <c r="A652" t="s">
        <v>6788</v>
      </c>
      <c r="B652" t="s">
        <v>6944</v>
      </c>
      <c r="C652" t="s">
        <v>569</v>
      </c>
      <c r="D652" t="str">
        <f>VLOOKUP(C652,'Programas-Mestrado'!$C:$D,2,0)</f>
        <v>PPGFt</v>
      </c>
      <c r="E652" t="s">
        <v>258</v>
      </c>
      <c r="F652" s="10">
        <v>45352</v>
      </c>
      <c r="G652" s="10">
        <v>45716</v>
      </c>
      <c r="H652" s="10">
        <f>EDATE(G652,1)</f>
        <v>45744</v>
      </c>
      <c r="I652" s="10" t="s">
        <v>987</v>
      </c>
      <c r="J652" s="10" t="s">
        <v>988</v>
      </c>
      <c r="K652" t="s">
        <v>3352</v>
      </c>
      <c r="P652" s="29">
        <f t="shared" si="10"/>
        <v>45716</v>
      </c>
      <c r="Q652" s="30"/>
      <c r="R652" s="30"/>
      <c r="S652" s="30"/>
    </row>
    <row r="653" spans="1:19" x14ac:dyDescent="0.25">
      <c r="A653" t="s">
        <v>6789</v>
      </c>
      <c r="B653" t="s">
        <v>6945</v>
      </c>
      <c r="C653" t="s">
        <v>569</v>
      </c>
      <c r="D653" t="str">
        <f>VLOOKUP(C653,'Programas-Mestrado'!$C:$D,2,0)</f>
        <v>PPGFt</v>
      </c>
      <c r="E653" t="s">
        <v>258</v>
      </c>
      <c r="F653" s="10">
        <v>45352</v>
      </c>
      <c r="G653" s="10">
        <v>45716</v>
      </c>
      <c r="H653" s="10">
        <f>EDATE(G653,1)</f>
        <v>45744</v>
      </c>
      <c r="I653" s="10" t="s">
        <v>987</v>
      </c>
      <c r="J653" s="10" t="s">
        <v>988</v>
      </c>
      <c r="K653" t="s">
        <v>3352</v>
      </c>
      <c r="P653" s="29">
        <f t="shared" si="10"/>
        <v>45716</v>
      </c>
      <c r="Q653" s="30"/>
      <c r="R653" s="30"/>
      <c r="S653" s="30"/>
    </row>
    <row r="654" spans="1:19" x14ac:dyDescent="0.25">
      <c r="A654" t="s">
        <v>6790</v>
      </c>
      <c r="B654" t="s">
        <v>6946</v>
      </c>
      <c r="C654" t="s">
        <v>569</v>
      </c>
      <c r="D654" t="str">
        <f>VLOOKUP(C654,'Programas-Mestrado'!$C:$D,2,0)</f>
        <v>PPGFt</v>
      </c>
      <c r="E654" t="s">
        <v>258</v>
      </c>
      <c r="F654" s="10">
        <v>45352</v>
      </c>
      <c r="G654" s="10">
        <v>45657</v>
      </c>
      <c r="H654" s="10">
        <f>EDATE(G654,1)</f>
        <v>45688</v>
      </c>
      <c r="I654" s="10" t="s">
        <v>987</v>
      </c>
      <c r="J654" s="10" t="s">
        <v>988</v>
      </c>
      <c r="K654" t="s">
        <v>3352</v>
      </c>
      <c r="P654" s="29">
        <f t="shared" si="10"/>
        <v>45657</v>
      </c>
      <c r="Q654" s="30"/>
      <c r="R654" s="30"/>
      <c r="S654" s="30"/>
    </row>
    <row r="655" spans="1:19" x14ac:dyDescent="0.25">
      <c r="A655" t="s">
        <v>6550</v>
      </c>
      <c r="B655" t="s">
        <v>6563</v>
      </c>
      <c r="C655" t="s">
        <v>569</v>
      </c>
      <c r="D655" t="str">
        <f>VLOOKUP(C655,'Programas-Mestrado'!$C:$D,2,0)</f>
        <v>PPGFt</v>
      </c>
      <c r="E655" t="s">
        <v>258</v>
      </c>
      <c r="F655" s="10">
        <v>45261</v>
      </c>
      <c r="G655" s="10">
        <v>45808</v>
      </c>
      <c r="H655" s="10">
        <f>EDATE(G655,1)</f>
        <v>45838</v>
      </c>
      <c r="I655" s="10" t="s">
        <v>987</v>
      </c>
      <c r="J655" s="10" t="s">
        <v>988</v>
      </c>
      <c r="K655" t="s">
        <v>3352</v>
      </c>
      <c r="P655" s="29">
        <f t="shared" si="10"/>
        <v>45808</v>
      </c>
      <c r="Q655" s="30"/>
      <c r="R655" s="30"/>
      <c r="S655" s="30"/>
    </row>
    <row r="656" spans="1:19" x14ac:dyDescent="0.25">
      <c r="A656" t="s">
        <v>6791</v>
      </c>
      <c r="B656" t="s">
        <v>6947</v>
      </c>
      <c r="C656" t="s">
        <v>569</v>
      </c>
      <c r="D656" t="str">
        <f>VLOOKUP(C656,'Programas-Mestrado'!$C:$D,2,0)</f>
        <v>PPGFt</v>
      </c>
      <c r="E656" t="s">
        <v>258</v>
      </c>
      <c r="F656" s="10">
        <v>45352</v>
      </c>
      <c r="G656" s="10">
        <v>45716</v>
      </c>
      <c r="H656" s="10">
        <f>EDATE(G656,1)</f>
        <v>45744</v>
      </c>
      <c r="I656" s="10" t="s">
        <v>987</v>
      </c>
      <c r="J656" s="10" t="s">
        <v>988</v>
      </c>
      <c r="K656" t="s">
        <v>3352</v>
      </c>
      <c r="P656" s="29">
        <f t="shared" si="10"/>
        <v>45716</v>
      </c>
      <c r="Q656" s="30"/>
      <c r="R656" s="30"/>
      <c r="S656" s="30"/>
    </row>
    <row r="657" spans="1:19" x14ac:dyDescent="0.25">
      <c r="A657" t="s">
        <v>6792</v>
      </c>
      <c r="B657" t="s">
        <v>6948</v>
      </c>
      <c r="C657" t="s">
        <v>569</v>
      </c>
      <c r="D657" t="str">
        <f>VLOOKUP(C657,'Programas-Mestrado'!$C:$D,2,0)</f>
        <v>PPGFt</v>
      </c>
      <c r="E657" t="s">
        <v>258</v>
      </c>
      <c r="F657" s="10">
        <v>45352</v>
      </c>
      <c r="G657" s="10">
        <v>45716</v>
      </c>
      <c r="H657" s="10">
        <f>EDATE(G657,1)</f>
        <v>45744</v>
      </c>
      <c r="I657" s="10" t="s">
        <v>987</v>
      </c>
      <c r="J657" s="10" t="s">
        <v>988</v>
      </c>
      <c r="K657" t="s">
        <v>3352</v>
      </c>
      <c r="P657" s="29">
        <f t="shared" si="10"/>
        <v>45716</v>
      </c>
      <c r="Q657" s="30"/>
      <c r="R657" s="30"/>
      <c r="S657" s="30"/>
    </row>
    <row r="658" spans="1:19" x14ac:dyDescent="0.25">
      <c r="A658" t="s">
        <v>6793</v>
      </c>
      <c r="B658" t="s">
        <v>6949</v>
      </c>
      <c r="C658" t="s">
        <v>569</v>
      </c>
      <c r="D658" t="str">
        <f>VLOOKUP(C658,'Programas-Mestrado'!$C:$D,2,0)</f>
        <v>PPGFt</v>
      </c>
      <c r="E658" t="s">
        <v>258</v>
      </c>
      <c r="F658" s="10">
        <v>45352</v>
      </c>
      <c r="G658" s="10">
        <v>45716</v>
      </c>
      <c r="H658" s="10">
        <f>EDATE(G658,1)</f>
        <v>45744</v>
      </c>
      <c r="I658" t="s">
        <v>987</v>
      </c>
      <c r="J658" s="10" t="s">
        <v>988</v>
      </c>
      <c r="K658" t="s">
        <v>3352</v>
      </c>
      <c r="P658" s="29">
        <f t="shared" si="10"/>
        <v>45716</v>
      </c>
      <c r="Q658" s="30"/>
      <c r="R658" s="30"/>
      <c r="S658" s="30"/>
    </row>
    <row r="659" spans="1:19" x14ac:dyDescent="0.25">
      <c r="A659" t="s">
        <v>6794</v>
      </c>
      <c r="B659" t="s">
        <v>6950</v>
      </c>
      <c r="C659" t="s">
        <v>569</v>
      </c>
      <c r="D659" t="str">
        <f>VLOOKUP(C659,'Programas-Mestrado'!$C:$D,2,0)</f>
        <v>PPGFt</v>
      </c>
      <c r="E659" t="s">
        <v>258</v>
      </c>
      <c r="F659" s="10">
        <v>45352</v>
      </c>
      <c r="G659" s="10">
        <v>45716</v>
      </c>
      <c r="H659" s="10">
        <f>EDATE(G659,1)</f>
        <v>45744</v>
      </c>
      <c r="I659" t="s">
        <v>987</v>
      </c>
      <c r="J659" s="10" t="s">
        <v>988</v>
      </c>
      <c r="K659" t="s">
        <v>3352</v>
      </c>
      <c r="P659" s="29">
        <f t="shared" si="10"/>
        <v>45716</v>
      </c>
      <c r="Q659" s="30"/>
      <c r="R659" s="30"/>
      <c r="S659" s="30"/>
    </row>
    <row r="660" spans="1:19" x14ac:dyDescent="0.25">
      <c r="A660" t="s">
        <v>6795</v>
      </c>
      <c r="B660" t="s">
        <v>6951</v>
      </c>
      <c r="C660" t="s">
        <v>569</v>
      </c>
      <c r="D660" t="str">
        <f>VLOOKUP(C660,'Programas-Mestrado'!$C:$D,2,0)</f>
        <v>PPGFt</v>
      </c>
      <c r="E660" t="s">
        <v>258</v>
      </c>
      <c r="F660" s="10">
        <v>45352</v>
      </c>
      <c r="G660" s="10">
        <v>45716</v>
      </c>
      <c r="H660" s="10">
        <f>EDATE(G660,1)</f>
        <v>45744</v>
      </c>
      <c r="I660" s="10" t="s">
        <v>987</v>
      </c>
      <c r="J660" s="10" t="s">
        <v>988</v>
      </c>
      <c r="K660" t="s">
        <v>3352</v>
      </c>
      <c r="P660" s="29">
        <f t="shared" si="10"/>
        <v>45716</v>
      </c>
      <c r="Q660" s="30"/>
      <c r="R660" s="30"/>
      <c r="S660" s="30"/>
    </row>
    <row r="661" spans="1:19" x14ac:dyDescent="0.25">
      <c r="A661" t="s">
        <v>5371</v>
      </c>
      <c r="B661" t="s">
        <v>5531</v>
      </c>
      <c r="C661" t="s">
        <v>569</v>
      </c>
      <c r="D661" t="str">
        <f>VLOOKUP(C661,'Programas-Mestrado'!$C:$D,2,0)</f>
        <v>PPGFt</v>
      </c>
      <c r="E661" t="s">
        <v>258</v>
      </c>
      <c r="F661" s="10">
        <v>44986</v>
      </c>
      <c r="G661" s="10">
        <v>45716</v>
      </c>
      <c r="H661" s="10">
        <f>EDATE(G661,1)</f>
        <v>45744</v>
      </c>
      <c r="I661" s="10" t="s">
        <v>987</v>
      </c>
      <c r="J661" s="10" t="s">
        <v>988</v>
      </c>
      <c r="K661" t="s">
        <v>3352</v>
      </c>
      <c r="P661" s="29">
        <f t="shared" si="10"/>
        <v>45716</v>
      </c>
      <c r="Q661" s="30"/>
      <c r="R661" s="30"/>
      <c r="S661" s="30"/>
    </row>
    <row r="662" spans="1:19" x14ac:dyDescent="0.25">
      <c r="A662" t="s">
        <v>7388</v>
      </c>
      <c r="B662" t="s">
        <v>7427</v>
      </c>
      <c r="C662" t="s">
        <v>569</v>
      </c>
      <c r="D662" t="str">
        <f>VLOOKUP(C662,'Programas-Mestrado'!$C:$D,2,0)</f>
        <v>PPGFt</v>
      </c>
      <c r="E662" t="s">
        <v>258</v>
      </c>
      <c r="F662" s="10">
        <v>45505</v>
      </c>
      <c r="G662" s="10">
        <v>45900</v>
      </c>
      <c r="H662" s="10">
        <f>EDATE(G662,1)</f>
        <v>45930</v>
      </c>
      <c r="I662" s="10" t="s">
        <v>987</v>
      </c>
      <c r="J662" s="10" t="s">
        <v>4497</v>
      </c>
      <c r="K662" t="s">
        <v>3352</v>
      </c>
      <c r="P662" s="29">
        <f t="shared" si="10"/>
        <v>45900</v>
      </c>
      <c r="Q662" s="30"/>
      <c r="R662" s="30"/>
      <c r="S662" s="30"/>
    </row>
    <row r="663" spans="1:19" x14ac:dyDescent="0.25">
      <c r="A663" t="s">
        <v>7262</v>
      </c>
      <c r="B663" t="s">
        <v>7272</v>
      </c>
      <c r="C663" t="s">
        <v>569</v>
      </c>
      <c r="D663" t="str">
        <f>VLOOKUP(C663,'Programas-Mestrado'!$C:$D,2,0)</f>
        <v>PPGFt</v>
      </c>
      <c r="E663" t="s">
        <v>517</v>
      </c>
      <c r="F663" s="10">
        <v>45444</v>
      </c>
      <c r="G663" s="10">
        <v>46812</v>
      </c>
      <c r="H663" s="10">
        <f>EDATE(G663,1)</f>
        <v>46841</v>
      </c>
      <c r="I663" s="10" t="s">
        <v>4843</v>
      </c>
      <c r="J663" s="10" t="s">
        <v>988</v>
      </c>
      <c r="K663" t="s">
        <v>3351</v>
      </c>
      <c r="P663" s="29">
        <f t="shared" si="10"/>
        <v>46812</v>
      </c>
      <c r="Q663" s="30"/>
      <c r="R663" s="30"/>
      <c r="S663" s="30"/>
    </row>
    <row r="664" spans="1:19" x14ac:dyDescent="0.25">
      <c r="A664" t="s">
        <v>4828</v>
      </c>
      <c r="B664" t="s">
        <v>6059</v>
      </c>
      <c r="C664" t="s">
        <v>569</v>
      </c>
      <c r="D664" t="str">
        <f>VLOOKUP(C664,'Programas-Mestrado'!$C:$D,2,0)</f>
        <v>PPGFt</v>
      </c>
      <c r="E664" t="s">
        <v>517</v>
      </c>
      <c r="F664" s="10">
        <v>45017</v>
      </c>
      <c r="G664" s="10">
        <v>46446</v>
      </c>
      <c r="H664" s="10">
        <f>EDATE(G664,1)</f>
        <v>46474</v>
      </c>
      <c r="I664" s="10" t="s">
        <v>4843</v>
      </c>
      <c r="J664" s="10" t="s">
        <v>988</v>
      </c>
      <c r="K664" t="s">
        <v>3351</v>
      </c>
      <c r="P664" s="29">
        <f t="shared" si="10"/>
        <v>46446</v>
      </c>
      <c r="Q664" s="30"/>
      <c r="R664" s="30"/>
      <c r="S664" s="30"/>
    </row>
    <row r="665" spans="1:19" x14ac:dyDescent="0.25">
      <c r="A665" t="s">
        <v>6123</v>
      </c>
      <c r="B665" t="s">
        <v>6528</v>
      </c>
      <c r="C665" t="s">
        <v>569</v>
      </c>
      <c r="D665" t="str">
        <f>VLOOKUP(C665,'Programas-Mestrado'!$C:$D,2,0)</f>
        <v>PPGFt</v>
      </c>
      <c r="E665" t="s">
        <v>517</v>
      </c>
      <c r="F665" s="10">
        <v>45261</v>
      </c>
      <c r="G665" s="10">
        <v>46568</v>
      </c>
      <c r="H665" s="10">
        <f>EDATE(G665,1)</f>
        <v>46598</v>
      </c>
      <c r="I665" s="10" t="s">
        <v>4843</v>
      </c>
      <c r="J665" s="10" t="s">
        <v>988</v>
      </c>
      <c r="K665" t="s">
        <v>3351</v>
      </c>
      <c r="P665" s="29">
        <f t="shared" si="10"/>
        <v>46568</v>
      </c>
      <c r="Q665" s="30"/>
      <c r="R665" s="30"/>
      <c r="S665" s="30"/>
    </row>
    <row r="666" spans="1:19" x14ac:dyDescent="0.25">
      <c r="A666" t="s">
        <v>5005</v>
      </c>
      <c r="B666" t="s">
        <v>5031</v>
      </c>
      <c r="C666" t="s">
        <v>569</v>
      </c>
      <c r="D666" t="str">
        <f>VLOOKUP(C666,'Programas-Mestrado'!$C:$D,2,0)</f>
        <v>PPGFt</v>
      </c>
      <c r="E666" t="s">
        <v>517</v>
      </c>
      <c r="F666" s="10">
        <v>44805</v>
      </c>
      <c r="G666" s="10">
        <v>46265</v>
      </c>
      <c r="H666" s="10">
        <f>EDATE(G666,1)</f>
        <v>46295</v>
      </c>
      <c r="I666" s="10" t="s">
        <v>987</v>
      </c>
      <c r="J666" s="10" t="s">
        <v>988</v>
      </c>
      <c r="K666" t="s">
        <v>3352</v>
      </c>
      <c r="P666" s="29">
        <f t="shared" si="10"/>
        <v>46265</v>
      </c>
      <c r="Q666" s="30"/>
      <c r="R666" s="30"/>
      <c r="S666" s="30"/>
    </row>
    <row r="667" spans="1:19" x14ac:dyDescent="0.25">
      <c r="A667" t="s">
        <v>4551</v>
      </c>
      <c r="B667" t="s">
        <v>5517</v>
      </c>
      <c r="C667" t="s">
        <v>569</v>
      </c>
      <c r="D667" t="str">
        <f>VLOOKUP(C667,'Programas-Mestrado'!$C:$D,2,0)</f>
        <v>PPGFt</v>
      </c>
      <c r="E667" t="s">
        <v>517</v>
      </c>
      <c r="F667" s="10">
        <v>44986</v>
      </c>
      <c r="G667" s="10">
        <v>46446</v>
      </c>
      <c r="H667" s="10">
        <f>EDATE(G667,1)</f>
        <v>46474</v>
      </c>
      <c r="I667" s="10" t="s">
        <v>987</v>
      </c>
      <c r="J667" s="10" t="s">
        <v>988</v>
      </c>
      <c r="K667" t="s">
        <v>3352</v>
      </c>
      <c r="P667" s="29">
        <f t="shared" si="10"/>
        <v>46446</v>
      </c>
      <c r="Q667" s="30"/>
      <c r="R667" s="30"/>
      <c r="S667" s="30"/>
    </row>
    <row r="668" spans="1:19" x14ac:dyDescent="0.25">
      <c r="A668" t="s">
        <v>3628</v>
      </c>
      <c r="B668" t="s">
        <v>7119</v>
      </c>
      <c r="C668" t="s">
        <v>569</v>
      </c>
      <c r="D668" t="str">
        <f>VLOOKUP(C668,'Programas-Mestrado'!$C:$D,2,0)</f>
        <v>PPGFt</v>
      </c>
      <c r="E668" t="s">
        <v>517</v>
      </c>
      <c r="F668" s="10">
        <v>45383</v>
      </c>
      <c r="G668" s="10">
        <v>46630</v>
      </c>
      <c r="H668" s="10">
        <f>EDATE(G668,1)</f>
        <v>46660</v>
      </c>
      <c r="I668" t="s">
        <v>987</v>
      </c>
      <c r="J668" s="10" t="s">
        <v>988</v>
      </c>
      <c r="K668" t="s">
        <v>3352</v>
      </c>
      <c r="P668" s="29">
        <f t="shared" si="10"/>
        <v>46630</v>
      </c>
      <c r="Q668" s="30"/>
      <c r="R668" s="30"/>
      <c r="S668" s="30"/>
    </row>
    <row r="669" spans="1:19" x14ac:dyDescent="0.25">
      <c r="A669" t="s">
        <v>5699</v>
      </c>
      <c r="B669" t="s">
        <v>6599</v>
      </c>
      <c r="C669" t="s">
        <v>569</v>
      </c>
      <c r="D669" t="str">
        <f>VLOOKUP(C669,'Programas-Mestrado'!$C:$D,2,0)</f>
        <v>PPGFt</v>
      </c>
      <c r="E669" t="s">
        <v>517</v>
      </c>
      <c r="F669" s="10">
        <v>45292</v>
      </c>
      <c r="G669" s="10">
        <v>46752</v>
      </c>
      <c r="H669" s="10">
        <f>EDATE(G669,1)</f>
        <v>46783</v>
      </c>
      <c r="I669" s="10" t="s">
        <v>987</v>
      </c>
      <c r="J669" s="10" t="s">
        <v>988</v>
      </c>
      <c r="K669" t="s">
        <v>3352</v>
      </c>
      <c r="P669" s="29">
        <f t="shared" si="10"/>
        <v>46752</v>
      </c>
      <c r="Q669" s="30"/>
      <c r="R669" s="30"/>
      <c r="S669" s="30"/>
    </row>
    <row r="670" spans="1:19" x14ac:dyDescent="0.25">
      <c r="A670" t="s">
        <v>2740</v>
      </c>
      <c r="B670" t="s">
        <v>6938</v>
      </c>
      <c r="C670" t="s">
        <v>569</v>
      </c>
      <c r="D670" t="str">
        <f>VLOOKUP(C670,'Programas-Mestrado'!$C:$D,2,0)</f>
        <v>PPGFt</v>
      </c>
      <c r="E670" t="s">
        <v>517</v>
      </c>
      <c r="F670" s="10">
        <v>45352</v>
      </c>
      <c r="G670" s="10">
        <v>45716</v>
      </c>
      <c r="H670" s="10">
        <f>EDATE(G670,1)</f>
        <v>45744</v>
      </c>
      <c r="I670" s="10" t="s">
        <v>987</v>
      </c>
      <c r="J670" s="10" t="s">
        <v>988</v>
      </c>
      <c r="K670" t="s">
        <v>3352</v>
      </c>
      <c r="P670" s="29">
        <f t="shared" si="10"/>
        <v>45716</v>
      </c>
      <c r="Q670" s="30"/>
      <c r="R670" s="30"/>
      <c r="S670" s="30"/>
    </row>
    <row r="671" spans="1:19" x14ac:dyDescent="0.25">
      <c r="A671" t="s">
        <v>2741</v>
      </c>
      <c r="B671" t="s">
        <v>5032</v>
      </c>
      <c r="C671" t="s">
        <v>569</v>
      </c>
      <c r="D671" t="str">
        <f>VLOOKUP(C671,'Programas-Mestrado'!$C:$D,2,0)</f>
        <v>PPGFt</v>
      </c>
      <c r="E671" t="s">
        <v>517</v>
      </c>
      <c r="F671" s="10">
        <v>44805</v>
      </c>
      <c r="G671" s="10">
        <v>46265</v>
      </c>
      <c r="H671" s="10">
        <f>EDATE(G671,1)</f>
        <v>46295</v>
      </c>
      <c r="I671" s="10" t="s">
        <v>987</v>
      </c>
      <c r="J671" s="10" t="s">
        <v>988</v>
      </c>
      <c r="K671" t="s">
        <v>3352</v>
      </c>
      <c r="P671" s="29">
        <f t="shared" si="10"/>
        <v>46265</v>
      </c>
      <c r="Q671" s="30"/>
      <c r="R671" s="30"/>
      <c r="S671" s="30"/>
    </row>
    <row r="672" spans="1:19" x14ac:dyDescent="0.25">
      <c r="A672" t="s">
        <v>3970</v>
      </c>
      <c r="B672" t="s">
        <v>3989</v>
      </c>
      <c r="C672" t="s">
        <v>569</v>
      </c>
      <c r="D672" t="str">
        <f>VLOOKUP(C672,'Programas-Mestrado'!$C:$D,2,0)</f>
        <v>PPGFt</v>
      </c>
      <c r="E672" t="s">
        <v>517</v>
      </c>
      <c r="F672" s="10">
        <v>44378</v>
      </c>
      <c r="G672" s="10">
        <v>45838</v>
      </c>
      <c r="H672" s="10">
        <f>EDATE(G672,1)</f>
        <v>45868</v>
      </c>
      <c r="I672" s="10" t="s">
        <v>987</v>
      </c>
      <c r="J672" s="10" t="s">
        <v>988</v>
      </c>
      <c r="K672" t="s">
        <v>3352</v>
      </c>
      <c r="P672" s="29">
        <f t="shared" si="10"/>
        <v>45838</v>
      </c>
      <c r="Q672" s="30"/>
      <c r="R672" s="30"/>
      <c r="S672" s="30"/>
    </row>
    <row r="673" spans="1:19" x14ac:dyDescent="0.25">
      <c r="A673" t="s">
        <v>7345</v>
      </c>
      <c r="B673" t="s">
        <v>7357</v>
      </c>
      <c r="C673" t="s">
        <v>569</v>
      </c>
      <c r="D673" t="str">
        <f>VLOOKUP(C673,'Programas-Mestrado'!$C:$D,2,0)</f>
        <v>PPGFt</v>
      </c>
      <c r="E673" t="s">
        <v>517</v>
      </c>
      <c r="F673" s="10">
        <v>45474</v>
      </c>
      <c r="G673" s="10">
        <v>46843</v>
      </c>
      <c r="H673" s="10">
        <f>EDATE(G673,1)</f>
        <v>46873</v>
      </c>
      <c r="I673" s="10" t="s">
        <v>987</v>
      </c>
      <c r="J673" s="10" t="s">
        <v>988</v>
      </c>
      <c r="K673" t="s">
        <v>3352</v>
      </c>
      <c r="P673" s="29">
        <f t="shared" si="10"/>
        <v>46843</v>
      </c>
      <c r="Q673" s="30"/>
      <c r="R673" s="30"/>
      <c r="S673" s="30"/>
    </row>
    <row r="674" spans="1:19" x14ac:dyDescent="0.25">
      <c r="A674" t="s">
        <v>3524</v>
      </c>
      <c r="B674" t="s">
        <v>4129</v>
      </c>
      <c r="C674" t="s">
        <v>569</v>
      </c>
      <c r="D674" t="str">
        <f>VLOOKUP(C674,'Programas-Mestrado'!$C:$D,2,0)</f>
        <v>PPGFt</v>
      </c>
      <c r="E674" t="s">
        <v>517</v>
      </c>
      <c r="F674" s="10">
        <v>44440</v>
      </c>
      <c r="G674" s="10">
        <v>45900</v>
      </c>
      <c r="H674" s="10">
        <f>EDATE(G674,1)</f>
        <v>45930</v>
      </c>
      <c r="I674" s="10" t="s">
        <v>987</v>
      </c>
      <c r="J674" s="10" t="s">
        <v>988</v>
      </c>
      <c r="K674" t="s">
        <v>3352</v>
      </c>
      <c r="P674" s="29">
        <f t="shared" si="10"/>
        <v>45900</v>
      </c>
      <c r="Q674" s="30"/>
      <c r="R674" s="30"/>
      <c r="S674" s="30"/>
    </row>
    <row r="675" spans="1:19" x14ac:dyDescent="0.25">
      <c r="A675" t="s">
        <v>7175</v>
      </c>
      <c r="B675" t="s">
        <v>7205</v>
      </c>
      <c r="C675" t="s">
        <v>569</v>
      </c>
      <c r="D675" t="str">
        <f>VLOOKUP(C675,'Programas-Mestrado'!$C:$D,2,0)</f>
        <v>PPGFt</v>
      </c>
      <c r="E675" t="s">
        <v>517</v>
      </c>
      <c r="F675" s="10">
        <v>45413</v>
      </c>
      <c r="G675" s="10">
        <v>46630</v>
      </c>
      <c r="H675" s="10">
        <f>EDATE(G675,1)</f>
        <v>46660</v>
      </c>
      <c r="I675" s="10" t="s">
        <v>987</v>
      </c>
      <c r="J675" s="10" t="s">
        <v>988</v>
      </c>
      <c r="K675" t="s">
        <v>3352</v>
      </c>
      <c r="P675" s="29">
        <f t="shared" si="10"/>
        <v>46630</v>
      </c>
      <c r="Q675" s="30"/>
      <c r="R675" s="30"/>
      <c r="S675" s="30"/>
    </row>
    <row r="676" spans="1:19" x14ac:dyDescent="0.25">
      <c r="A676" t="s">
        <v>5092</v>
      </c>
      <c r="B676" t="s">
        <v>5116</v>
      </c>
      <c r="C676" t="s">
        <v>569</v>
      </c>
      <c r="D676" t="str">
        <f>VLOOKUP(C676,'Programas-Mestrado'!$C:$D,2,0)</f>
        <v>PPGFt</v>
      </c>
      <c r="E676" t="s">
        <v>517</v>
      </c>
      <c r="F676" s="10">
        <v>44835</v>
      </c>
      <c r="G676" s="10">
        <v>46295</v>
      </c>
      <c r="H676" s="10">
        <f>EDATE(G676,1)</f>
        <v>46325</v>
      </c>
      <c r="I676" s="10" t="s">
        <v>987</v>
      </c>
      <c r="J676" s="10" t="s">
        <v>988</v>
      </c>
      <c r="K676" t="s">
        <v>3352</v>
      </c>
      <c r="P676" s="29">
        <f t="shared" si="10"/>
        <v>46295</v>
      </c>
      <c r="Q676" s="30"/>
      <c r="R676" s="30"/>
      <c r="S676" s="30"/>
    </row>
    <row r="677" spans="1:19" x14ac:dyDescent="0.25">
      <c r="A677" t="s">
        <v>5701</v>
      </c>
      <c r="B677" t="s">
        <v>6562</v>
      </c>
      <c r="C677" t="s">
        <v>569</v>
      </c>
      <c r="D677" t="str">
        <f>VLOOKUP(C677,'Programas-Mestrado'!$C:$D,2,0)</f>
        <v>PPGFt</v>
      </c>
      <c r="E677" t="s">
        <v>517</v>
      </c>
      <c r="F677" s="10">
        <v>45261</v>
      </c>
      <c r="G677" s="10">
        <v>46721</v>
      </c>
      <c r="H677" s="10">
        <f>EDATE(G677,1)</f>
        <v>46751</v>
      </c>
      <c r="I677" s="10" t="s">
        <v>987</v>
      </c>
      <c r="J677" s="10" t="s">
        <v>988</v>
      </c>
      <c r="K677" t="s">
        <v>3352</v>
      </c>
      <c r="P677" s="29">
        <f t="shared" si="10"/>
        <v>46721</v>
      </c>
      <c r="Q677" s="30"/>
      <c r="R677" s="30"/>
      <c r="S677" s="30"/>
    </row>
    <row r="678" spans="1:19" x14ac:dyDescent="0.25">
      <c r="A678" t="s">
        <v>5365</v>
      </c>
      <c r="B678" t="s">
        <v>5520</v>
      </c>
      <c r="C678" t="s">
        <v>569</v>
      </c>
      <c r="D678" t="str">
        <f>VLOOKUP(C678,'Programas-Mestrado'!$C:$D,2,0)</f>
        <v>PPGFt</v>
      </c>
      <c r="E678" t="s">
        <v>517</v>
      </c>
      <c r="F678" s="10">
        <v>44986</v>
      </c>
      <c r="G678" s="10">
        <v>46446</v>
      </c>
      <c r="H678" s="10">
        <f>EDATE(G678,1)</f>
        <v>46474</v>
      </c>
      <c r="I678" s="10" t="s">
        <v>987</v>
      </c>
      <c r="J678" s="10" t="s">
        <v>988</v>
      </c>
      <c r="K678" t="s">
        <v>3352</v>
      </c>
      <c r="P678" s="29">
        <f t="shared" si="10"/>
        <v>46446</v>
      </c>
      <c r="Q678" s="30"/>
      <c r="R678" s="30"/>
      <c r="S678" s="30"/>
    </row>
    <row r="679" spans="1:19" x14ac:dyDescent="0.25">
      <c r="A679" t="s">
        <v>4548</v>
      </c>
      <c r="B679" t="s">
        <v>4607</v>
      </c>
      <c r="C679" t="s">
        <v>569</v>
      </c>
      <c r="D679" t="str">
        <f>VLOOKUP(C679,'Programas-Mestrado'!$C:$D,2,0)</f>
        <v>PPGFt</v>
      </c>
      <c r="E679" t="s">
        <v>517</v>
      </c>
      <c r="F679" s="10">
        <v>44621</v>
      </c>
      <c r="G679" s="10">
        <v>46081</v>
      </c>
      <c r="H679" s="10">
        <f>EDATE(G679,1)</f>
        <v>46109</v>
      </c>
      <c r="I679" s="10" t="s">
        <v>987</v>
      </c>
      <c r="J679" s="10" t="s">
        <v>988</v>
      </c>
      <c r="K679" t="s">
        <v>3352</v>
      </c>
      <c r="P679" s="29">
        <f t="shared" si="10"/>
        <v>46081</v>
      </c>
      <c r="Q679" s="30"/>
      <c r="R679" s="30"/>
      <c r="S679" s="30"/>
    </row>
    <row r="680" spans="1:19" x14ac:dyDescent="0.25">
      <c r="A680" t="s">
        <v>4794</v>
      </c>
      <c r="B680" t="s">
        <v>5521</v>
      </c>
      <c r="C680" t="s">
        <v>569</v>
      </c>
      <c r="D680" t="str">
        <f>VLOOKUP(C680,'Programas-Mestrado'!$C:$D,2,0)</f>
        <v>PPGFt</v>
      </c>
      <c r="E680" t="s">
        <v>517</v>
      </c>
      <c r="F680" s="10">
        <v>44986</v>
      </c>
      <c r="G680" s="10">
        <v>46446</v>
      </c>
      <c r="H680" s="10">
        <f>EDATE(G680,1)</f>
        <v>46474</v>
      </c>
      <c r="I680" s="10" t="s">
        <v>987</v>
      </c>
      <c r="J680" s="10" t="s">
        <v>988</v>
      </c>
      <c r="K680" t="s">
        <v>3352</v>
      </c>
      <c r="P680" s="29">
        <f t="shared" si="10"/>
        <v>46446</v>
      </c>
      <c r="Q680" s="30"/>
      <c r="R680" s="30"/>
      <c r="S680" s="30"/>
    </row>
    <row r="681" spans="1:19" x14ac:dyDescent="0.25">
      <c r="A681" t="s">
        <v>4911</v>
      </c>
      <c r="B681" t="s">
        <v>4956</v>
      </c>
      <c r="C681" t="s">
        <v>569</v>
      </c>
      <c r="D681" t="str">
        <f>VLOOKUP(C681,'Programas-Mestrado'!$C:$D,2,0)</f>
        <v>PPGFt</v>
      </c>
      <c r="E681" t="s">
        <v>517</v>
      </c>
      <c r="F681" s="10">
        <v>44774</v>
      </c>
      <c r="G681" s="10">
        <v>46234</v>
      </c>
      <c r="H681" s="10">
        <f>EDATE(G681,1)</f>
        <v>46265</v>
      </c>
      <c r="I681" t="s">
        <v>987</v>
      </c>
      <c r="J681" s="10" t="s">
        <v>988</v>
      </c>
      <c r="K681" t="s">
        <v>3352</v>
      </c>
      <c r="P681" s="29">
        <f t="shared" si="10"/>
        <v>46234</v>
      </c>
      <c r="Q681" s="30"/>
      <c r="R681" s="30"/>
      <c r="S681" s="30"/>
    </row>
    <row r="682" spans="1:19" x14ac:dyDescent="0.25">
      <c r="A682" t="s">
        <v>5047</v>
      </c>
      <c r="B682" t="s">
        <v>5069</v>
      </c>
      <c r="C682" t="s">
        <v>569</v>
      </c>
      <c r="D682" t="str">
        <f>VLOOKUP(C682,'Programas-Mestrado'!$C:$D,2,0)</f>
        <v>PPGFt</v>
      </c>
      <c r="E682" t="s">
        <v>517</v>
      </c>
      <c r="F682" s="10">
        <v>44805</v>
      </c>
      <c r="G682" s="10">
        <v>46265</v>
      </c>
      <c r="H682" s="10">
        <f>EDATE(G682,1)</f>
        <v>46295</v>
      </c>
      <c r="I682" t="s">
        <v>987</v>
      </c>
      <c r="J682" s="10" t="s">
        <v>988</v>
      </c>
      <c r="K682" t="s">
        <v>3352</v>
      </c>
      <c r="P682" s="29">
        <f t="shared" si="10"/>
        <v>46265</v>
      </c>
      <c r="Q682" s="30"/>
      <c r="R682" s="30"/>
      <c r="S682" s="30"/>
    </row>
    <row r="683" spans="1:19" x14ac:dyDescent="0.25">
      <c r="A683" t="s">
        <v>7246</v>
      </c>
      <c r="B683" t="s">
        <v>7261</v>
      </c>
      <c r="C683" t="s">
        <v>569</v>
      </c>
      <c r="D683" t="str">
        <f>VLOOKUP(C683,'Programas-Mestrado'!$C:$D,2,0)</f>
        <v>PPGFt</v>
      </c>
      <c r="E683" t="s">
        <v>517</v>
      </c>
      <c r="F683" s="10">
        <v>45444</v>
      </c>
      <c r="G683" s="10">
        <v>46081</v>
      </c>
      <c r="H683" s="10">
        <f>EDATE(G683,1)</f>
        <v>46109</v>
      </c>
      <c r="I683" s="10" t="s">
        <v>987</v>
      </c>
      <c r="J683" s="10" t="s">
        <v>988</v>
      </c>
      <c r="K683" t="s">
        <v>3352</v>
      </c>
      <c r="P683" s="29">
        <f t="shared" si="10"/>
        <v>46081</v>
      </c>
      <c r="Q683" s="30"/>
      <c r="R683" s="30"/>
      <c r="S683" s="30"/>
    </row>
    <row r="684" spans="1:19" x14ac:dyDescent="0.25">
      <c r="A684" t="s">
        <v>6586</v>
      </c>
      <c r="B684" t="s">
        <v>6600</v>
      </c>
      <c r="C684" t="s">
        <v>569</v>
      </c>
      <c r="D684" t="str">
        <f>VLOOKUP(C684,'Programas-Mestrado'!$C:$D,2,0)</f>
        <v>PPGFt</v>
      </c>
      <c r="E684" t="s">
        <v>517</v>
      </c>
      <c r="F684" s="10">
        <v>45292</v>
      </c>
      <c r="G684" s="10">
        <v>46752</v>
      </c>
      <c r="H684" s="10">
        <f>EDATE(G684,1)</f>
        <v>46783</v>
      </c>
      <c r="I684" s="10" t="s">
        <v>987</v>
      </c>
      <c r="J684" s="10" t="s">
        <v>988</v>
      </c>
      <c r="K684" t="s">
        <v>3352</v>
      </c>
      <c r="P684" s="29">
        <f t="shared" si="10"/>
        <v>46752</v>
      </c>
      <c r="Q684" s="30"/>
      <c r="R684" s="30"/>
      <c r="S684" s="30"/>
    </row>
    <row r="685" spans="1:19" x14ac:dyDescent="0.25">
      <c r="A685" t="s">
        <v>3744</v>
      </c>
      <c r="B685" t="s">
        <v>6330</v>
      </c>
      <c r="C685" t="s">
        <v>569</v>
      </c>
      <c r="D685" t="str">
        <f>VLOOKUP(C685,'Programas-Mestrado'!$C:$D,2,0)</f>
        <v>PPGFt</v>
      </c>
      <c r="E685" t="s">
        <v>517</v>
      </c>
      <c r="F685" s="10">
        <v>45139</v>
      </c>
      <c r="G685" s="10">
        <v>45716</v>
      </c>
      <c r="H685" s="10">
        <f>EDATE(G685,1)</f>
        <v>45744</v>
      </c>
      <c r="I685" t="s">
        <v>987</v>
      </c>
      <c r="J685" s="10" t="s">
        <v>988</v>
      </c>
      <c r="K685" t="s">
        <v>3352</v>
      </c>
      <c r="P685" s="29">
        <f t="shared" si="10"/>
        <v>45716</v>
      </c>
      <c r="Q685" s="30"/>
      <c r="R685" s="30"/>
      <c r="S685" s="30"/>
    </row>
    <row r="686" spans="1:19" x14ac:dyDescent="0.25">
      <c r="A686" t="s">
        <v>2749</v>
      </c>
      <c r="B686" t="s">
        <v>3939</v>
      </c>
      <c r="C686" t="s">
        <v>569</v>
      </c>
      <c r="D686" t="str">
        <f>VLOOKUP(C686,'Programas-Mestrado'!$C:$D,2,0)</f>
        <v>PPGFt</v>
      </c>
      <c r="E686" t="s">
        <v>517</v>
      </c>
      <c r="F686" s="10">
        <v>44348</v>
      </c>
      <c r="G686" s="10">
        <v>45808</v>
      </c>
      <c r="H686" s="10">
        <f>EDATE(G686,1)</f>
        <v>45838</v>
      </c>
      <c r="I686" s="10" t="s">
        <v>987</v>
      </c>
      <c r="J686" s="10" t="s">
        <v>988</v>
      </c>
      <c r="K686" t="s">
        <v>3352</v>
      </c>
      <c r="P686" s="29">
        <f t="shared" si="10"/>
        <v>45808</v>
      </c>
      <c r="Q686" s="30"/>
      <c r="R686" s="30"/>
      <c r="S686" s="30"/>
    </row>
    <row r="687" spans="1:19" x14ac:dyDescent="0.25">
      <c r="A687" t="s">
        <v>5366</v>
      </c>
      <c r="B687" t="s">
        <v>5524</v>
      </c>
      <c r="C687" t="s">
        <v>569</v>
      </c>
      <c r="D687" t="str">
        <f>VLOOKUP(C687,'Programas-Mestrado'!$C:$D,2,0)</f>
        <v>PPGFt</v>
      </c>
      <c r="E687" t="s">
        <v>517</v>
      </c>
      <c r="F687" s="10">
        <v>44986</v>
      </c>
      <c r="G687" s="10">
        <v>46446</v>
      </c>
      <c r="H687" s="10">
        <f>EDATE(G687,1)</f>
        <v>46474</v>
      </c>
      <c r="I687" s="10" t="s">
        <v>987</v>
      </c>
      <c r="J687" s="10" t="s">
        <v>988</v>
      </c>
      <c r="K687" t="s">
        <v>3352</v>
      </c>
      <c r="P687" s="29">
        <f t="shared" si="10"/>
        <v>46446</v>
      </c>
      <c r="Q687" s="30"/>
      <c r="R687" s="30"/>
      <c r="S687" s="30"/>
    </row>
    <row r="688" spans="1:19" x14ac:dyDescent="0.25">
      <c r="A688" t="s">
        <v>7074</v>
      </c>
      <c r="B688" t="s">
        <v>7120</v>
      </c>
      <c r="C688" t="s">
        <v>569</v>
      </c>
      <c r="D688" t="str">
        <f>VLOOKUP(C688,'Programas-Mestrado'!$C:$D,2,0)</f>
        <v>PPGFt</v>
      </c>
      <c r="E688" t="s">
        <v>517</v>
      </c>
      <c r="F688" s="10">
        <v>45383</v>
      </c>
      <c r="G688" s="10">
        <v>46630</v>
      </c>
      <c r="H688" s="10">
        <f>EDATE(G688,1)</f>
        <v>46660</v>
      </c>
      <c r="I688" t="s">
        <v>987</v>
      </c>
      <c r="J688" s="10" t="s">
        <v>988</v>
      </c>
      <c r="K688" t="s">
        <v>3352</v>
      </c>
      <c r="P688" s="29">
        <f t="shared" si="10"/>
        <v>46630</v>
      </c>
      <c r="Q688" s="30"/>
      <c r="R688" s="30"/>
      <c r="S688" s="30"/>
    </row>
    <row r="689" spans="1:19" x14ac:dyDescent="0.25">
      <c r="A689" t="s">
        <v>5048</v>
      </c>
      <c r="B689" t="s">
        <v>5525</v>
      </c>
      <c r="C689" t="s">
        <v>569</v>
      </c>
      <c r="D689" t="str">
        <f>VLOOKUP(C689,'Programas-Mestrado'!$C:$D,2,0)</f>
        <v>PPGFt</v>
      </c>
      <c r="E689" t="s">
        <v>517</v>
      </c>
      <c r="F689" s="10">
        <v>44986</v>
      </c>
      <c r="G689" s="10">
        <v>46446</v>
      </c>
      <c r="H689" s="10">
        <f>EDATE(G689,1)</f>
        <v>46474</v>
      </c>
      <c r="I689" s="10" t="s">
        <v>987</v>
      </c>
      <c r="J689" s="10" t="s">
        <v>988</v>
      </c>
      <c r="K689" t="s">
        <v>3352</v>
      </c>
      <c r="P689" s="29">
        <f t="shared" si="10"/>
        <v>46446</v>
      </c>
      <c r="Q689" s="30"/>
      <c r="R689" s="30"/>
      <c r="S689" s="30"/>
    </row>
    <row r="690" spans="1:19" x14ac:dyDescent="0.25">
      <c r="A690" t="s">
        <v>5702</v>
      </c>
      <c r="B690" t="s">
        <v>6940</v>
      </c>
      <c r="C690" t="s">
        <v>569</v>
      </c>
      <c r="D690" t="str">
        <f>VLOOKUP(C690,'Programas-Mestrado'!$C:$D,2,0)</f>
        <v>PPGFt</v>
      </c>
      <c r="E690" t="s">
        <v>517</v>
      </c>
      <c r="F690" s="10">
        <v>45352</v>
      </c>
      <c r="G690" s="10">
        <v>46446</v>
      </c>
      <c r="H690" s="10">
        <f>EDATE(G690,1)</f>
        <v>46474</v>
      </c>
      <c r="I690" s="10" t="s">
        <v>987</v>
      </c>
      <c r="J690" s="10" t="s">
        <v>988</v>
      </c>
      <c r="K690" t="s">
        <v>3352</v>
      </c>
      <c r="P690" s="29">
        <f t="shared" si="10"/>
        <v>46446</v>
      </c>
      <c r="Q690" s="30"/>
      <c r="R690" s="30"/>
      <c r="S690" s="30"/>
    </row>
    <row r="691" spans="1:19" x14ac:dyDescent="0.25">
      <c r="A691" t="s">
        <v>5137</v>
      </c>
      <c r="B691" t="s">
        <v>5526</v>
      </c>
      <c r="C691" t="s">
        <v>569</v>
      </c>
      <c r="D691" t="str">
        <f>VLOOKUP(C691,'Programas-Mestrado'!$C:$D,2,0)</f>
        <v>PPGFt</v>
      </c>
      <c r="E691" t="s">
        <v>517</v>
      </c>
      <c r="F691" s="10">
        <v>44986</v>
      </c>
      <c r="G691" s="10">
        <v>46568</v>
      </c>
      <c r="H691" s="10">
        <f>EDATE(G691,1)</f>
        <v>46598</v>
      </c>
      <c r="I691" s="10" t="s">
        <v>987</v>
      </c>
      <c r="J691" s="10" t="s">
        <v>988</v>
      </c>
      <c r="K691" t="s">
        <v>3352</v>
      </c>
      <c r="P691" s="29">
        <f t="shared" si="10"/>
        <v>46568</v>
      </c>
      <c r="Q691" s="30"/>
      <c r="R691" s="30"/>
      <c r="S691" s="30"/>
    </row>
    <row r="692" spans="1:19" x14ac:dyDescent="0.25">
      <c r="A692" t="s">
        <v>7176</v>
      </c>
      <c r="B692" t="s">
        <v>7206</v>
      </c>
      <c r="C692" t="s">
        <v>569</v>
      </c>
      <c r="D692" t="str">
        <f>VLOOKUP(C692,'Programas-Mestrado'!$C:$D,2,0)</f>
        <v>PPGFt</v>
      </c>
      <c r="E692" t="s">
        <v>517</v>
      </c>
      <c r="F692" s="10">
        <v>45413</v>
      </c>
      <c r="G692" s="10">
        <v>46812</v>
      </c>
      <c r="H692" s="10">
        <f>EDATE(G692,1)</f>
        <v>46841</v>
      </c>
      <c r="I692" s="10" t="s">
        <v>987</v>
      </c>
      <c r="J692" s="10" t="s">
        <v>988</v>
      </c>
      <c r="K692" t="s">
        <v>3352</v>
      </c>
      <c r="P692" s="29">
        <f t="shared" si="10"/>
        <v>46812</v>
      </c>
      <c r="Q692" s="30"/>
      <c r="R692" s="30"/>
      <c r="S692" s="30"/>
    </row>
    <row r="693" spans="1:19" x14ac:dyDescent="0.25">
      <c r="A693" t="s">
        <v>4631</v>
      </c>
      <c r="B693" t="s">
        <v>4666</v>
      </c>
      <c r="C693" t="s">
        <v>569</v>
      </c>
      <c r="D693" t="str">
        <f>VLOOKUP(C693,'Programas-Mestrado'!$C:$D,2,0)</f>
        <v>PPGFt</v>
      </c>
      <c r="E693" t="s">
        <v>517</v>
      </c>
      <c r="F693" s="10">
        <v>44652</v>
      </c>
      <c r="G693" s="10">
        <v>46112</v>
      </c>
      <c r="H693" s="10">
        <f>EDATE(G693,1)</f>
        <v>46142</v>
      </c>
      <c r="I693" s="10" t="s">
        <v>987</v>
      </c>
      <c r="J693" s="10" t="s">
        <v>988</v>
      </c>
      <c r="K693" t="s">
        <v>3352</v>
      </c>
      <c r="P693" s="29">
        <f t="shared" si="10"/>
        <v>46112</v>
      </c>
      <c r="Q693" s="30"/>
      <c r="R693" s="30"/>
      <c r="S693" s="30"/>
    </row>
    <row r="694" spans="1:19" x14ac:dyDescent="0.25">
      <c r="A694" t="s">
        <v>7359</v>
      </c>
      <c r="B694" t="s">
        <v>7391</v>
      </c>
      <c r="C694" t="s">
        <v>569</v>
      </c>
      <c r="D694" t="str">
        <f>VLOOKUP(C694,'Programas-Mestrado'!$C:$D,2,0)</f>
        <v>PPGFt</v>
      </c>
      <c r="E694" t="s">
        <v>517</v>
      </c>
      <c r="F694" s="10">
        <v>45505</v>
      </c>
      <c r="G694" s="10">
        <v>46812</v>
      </c>
      <c r="H694" s="10">
        <f>EDATE(G694,1)</f>
        <v>46841</v>
      </c>
      <c r="I694" s="10" t="s">
        <v>4843</v>
      </c>
      <c r="J694" s="10" t="s">
        <v>4497</v>
      </c>
      <c r="K694" t="s">
        <v>3351</v>
      </c>
      <c r="P694" s="29">
        <f t="shared" si="10"/>
        <v>46812</v>
      </c>
      <c r="Q694" s="30"/>
      <c r="R694" s="30"/>
      <c r="S694" s="30"/>
    </row>
    <row r="695" spans="1:19" x14ac:dyDescent="0.25">
      <c r="A695" t="s">
        <v>5136</v>
      </c>
      <c r="B695" t="s">
        <v>7424</v>
      </c>
      <c r="C695" t="s">
        <v>569</v>
      </c>
      <c r="D695" t="str">
        <f>VLOOKUP(C695,'Programas-Mestrado'!$C:$D,2,0)</f>
        <v>PPGFt</v>
      </c>
      <c r="E695" t="s">
        <v>517</v>
      </c>
      <c r="F695" s="10">
        <v>45505</v>
      </c>
      <c r="G695" s="10">
        <v>46812</v>
      </c>
      <c r="H695" s="10">
        <f>EDATE(G695,1)</f>
        <v>46841</v>
      </c>
      <c r="I695" s="10" t="s">
        <v>987</v>
      </c>
      <c r="J695" s="10" t="s">
        <v>4497</v>
      </c>
      <c r="K695" t="s">
        <v>3352</v>
      </c>
      <c r="P695" s="29">
        <f t="shared" si="10"/>
        <v>46812</v>
      </c>
      <c r="Q695" s="30"/>
      <c r="R695" s="30"/>
      <c r="S695" s="30"/>
    </row>
    <row r="696" spans="1:19" x14ac:dyDescent="0.25">
      <c r="A696" t="s">
        <v>7387</v>
      </c>
      <c r="B696" t="s">
        <v>7425</v>
      </c>
      <c r="C696" t="s">
        <v>569</v>
      </c>
      <c r="D696" t="str">
        <f>VLOOKUP(C696,'Programas-Mestrado'!$C:$D,2,0)</f>
        <v>PPGFt</v>
      </c>
      <c r="E696" t="s">
        <v>517</v>
      </c>
      <c r="F696" s="10">
        <v>45505</v>
      </c>
      <c r="G696" s="10">
        <v>46965</v>
      </c>
      <c r="H696" s="10">
        <f>EDATE(G696,1)</f>
        <v>46996</v>
      </c>
      <c r="I696" s="10" t="s">
        <v>987</v>
      </c>
      <c r="J696" s="10" t="s">
        <v>4497</v>
      </c>
      <c r="K696" t="s">
        <v>3352</v>
      </c>
      <c r="P696" s="29">
        <f t="shared" si="10"/>
        <v>46965</v>
      </c>
      <c r="Q696" s="30"/>
      <c r="R696" s="30"/>
      <c r="S696" s="30"/>
    </row>
    <row r="697" spans="1:19" x14ac:dyDescent="0.25">
      <c r="A697" t="s">
        <v>7123</v>
      </c>
      <c r="B697" t="s">
        <v>7426</v>
      </c>
      <c r="C697" t="s">
        <v>569</v>
      </c>
      <c r="D697" t="str">
        <f>VLOOKUP(C697,'Programas-Mestrado'!$C:$D,2,0)</f>
        <v>PPGFt</v>
      </c>
      <c r="E697" t="s">
        <v>517</v>
      </c>
      <c r="F697" s="10">
        <v>45505</v>
      </c>
      <c r="G697" s="10">
        <v>46630</v>
      </c>
      <c r="H697" s="10">
        <f>EDATE(G697,1)</f>
        <v>46660</v>
      </c>
      <c r="I697" s="10" t="s">
        <v>987</v>
      </c>
      <c r="J697" s="10" t="s">
        <v>4497</v>
      </c>
      <c r="K697" t="s">
        <v>3352</v>
      </c>
      <c r="P697" s="29">
        <f t="shared" si="10"/>
        <v>46630</v>
      </c>
      <c r="Q697" s="30"/>
      <c r="R697" s="30"/>
      <c r="S697" s="30"/>
    </row>
    <row r="698" spans="1:19" x14ac:dyDescent="0.25">
      <c r="A698" t="s">
        <v>3867</v>
      </c>
      <c r="B698" t="s">
        <v>4779</v>
      </c>
      <c r="C698" t="s">
        <v>569</v>
      </c>
      <c r="D698" t="str">
        <f>VLOOKUP(C698,'Programas-Mestrado'!$C:$D,2,0)</f>
        <v>PPGFt</v>
      </c>
      <c r="E698" t="s">
        <v>517</v>
      </c>
      <c r="F698" s="10">
        <v>44713</v>
      </c>
      <c r="G698" s="10">
        <v>46173</v>
      </c>
      <c r="H698" s="10">
        <f>EDATE(G698,1)</f>
        <v>46203</v>
      </c>
      <c r="I698" s="10" t="s">
        <v>987</v>
      </c>
      <c r="J698" s="10" t="s">
        <v>3556</v>
      </c>
      <c r="K698" t="s">
        <v>3352</v>
      </c>
      <c r="P698" s="29">
        <f t="shared" si="10"/>
        <v>46173</v>
      </c>
      <c r="Q698" s="30"/>
      <c r="R698" s="30"/>
      <c r="S698" s="30"/>
    </row>
    <row r="699" spans="1:19" x14ac:dyDescent="0.25">
      <c r="A699" t="s">
        <v>6521</v>
      </c>
      <c r="B699" t="s">
        <v>6526</v>
      </c>
      <c r="C699" t="s">
        <v>250</v>
      </c>
      <c r="D699" t="str">
        <f>VLOOKUP(C699,'Programas-Mestrado'!$C:$D,2,0)</f>
        <v>PPGGeo-So</v>
      </c>
      <c r="E699" t="s">
        <v>258</v>
      </c>
      <c r="F699" s="10">
        <v>45231</v>
      </c>
      <c r="G699" s="10">
        <v>45961</v>
      </c>
      <c r="H699" s="10">
        <f>EDATE(G699,1)</f>
        <v>45991</v>
      </c>
      <c r="I699" t="s">
        <v>987</v>
      </c>
      <c r="J699" s="10" t="s">
        <v>988</v>
      </c>
      <c r="K699" t="s">
        <v>3351</v>
      </c>
      <c r="P699" s="29">
        <f t="shared" si="10"/>
        <v>45961</v>
      </c>
      <c r="Q699" s="30"/>
      <c r="R699" s="30"/>
      <c r="S699" s="30"/>
    </row>
    <row r="700" spans="1:19" x14ac:dyDescent="0.25">
      <c r="A700" t="s">
        <v>6583</v>
      </c>
      <c r="B700" t="s">
        <v>6595</v>
      </c>
      <c r="C700" t="s">
        <v>250</v>
      </c>
      <c r="D700" t="str">
        <f>VLOOKUP(C700,'Programas-Mestrado'!$C:$D,2,0)</f>
        <v>PPGGeo-So</v>
      </c>
      <c r="E700" t="s">
        <v>258</v>
      </c>
      <c r="F700" s="10">
        <v>45292</v>
      </c>
      <c r="G700" s="10">
        <v>46022</v>
      </c>
      <c r="H700" s="10">
        <f>EDATE(G700,1)</f>
        <v>46053</v>
      </c>
      <c r="I700" s="10" t="s">
        <v>987</v>
      </c>
      <c r="J700" s="10" t="s">
        <v>988</v>
      </c>
      <c r="K700" t="s">
        <v>3351</v>
      </c>
      <c r="P700" s="29">
        <f t="shared" si="10"/>
        <v>46022</v>
      </c>
      <c r="Q700" s="30"/>
      <c r="R700" s="30"/>
      <c r="S700" s="30"/>
    </row>
    <row r="701" spans="1:19" x14ac:dyDescent="0.25">
      <c r="A701" t="s">
        <v>6522</v>
      </c>
      <c r="B701" t="s">
        <v>6527</v>
      </c>
      <c r="C701" t="s">
        <v>250</v>
      </c>
      <c r="D701" t="str">
        <f>VLOOKUP(C701,'Programas-Mestrado'!$C:$D,2,0)</f>
        <v>PPGGeo-So</v>
      </c>
      <c r="E701" t="s">
        <v>258</v>
      </c>
      <c r="F701" s="10">
        <v>45231</v>
      </c>
      <c r="G701" s="10">
        <v>45961</v>
      </c>
      <c r="H701" s="10">
        <f>EDATE(G701,1)</f>
        <v>45991</v>
      </c>
      <c r="I701" s="10" t="s">
        <v>987</v>
      </c>
      <c r="J701" s="10" t="s">
        <v>988</v>
      </c>
      <c r="K701" t="s">
        <v>3351</v>
      </c>
      <c r="P701" s="29">
        <f t="shared" si="10"/>
        <v>45961</v>
      </c>
      <c r="Q701" s="30"/>
      <c r="R701" s="30"/>
      <c r="S701" s="30"/>
    </row>
    <row r="702" spans="1:19" x14ac:dyDescent="0.25">
      <c r="A702" t="s">
        <v>6208</v>
      </c>
      <c r="B702" t="s">
        <v>6213</v>
      </c>
      <c r="C702" t="s">
        <v>250</v>
      </c>
      <c r="D702" t="str">
        <f>VLOOKUP(C702,'Programas-Mestrado'!$C:$D,2,0)</f>
        <v>PPGGeo-So</v>
      </c>
      <c r="E702" t="s">
        <v>258</v>
      </c>
      <c r="F702" s="10">
        <v>45047</v>
      </c>
      <c r="G702" s="10">
        <v>45777</v>
      </c>
      <c r="H702" s="10">
        <f>EDATE(G702,1)</f>
        <v>45807</v>
      </c>
      <c r="I702" s="10" t="s">
        <v>987</v>
      </c>
      <c r="J702" s="10" t="s">
        <v>988</v>
      </c>
      <c r="K702" t="s">
        <v>3351</v>
      </c>
      <c r="P702" s="29">
        <f t="shared" si="10"/>
        <v>45777</v>
      </c>
      <c r="Q702" s="30"/>
      <c r="R702" s="30"/>
      <c r="S702" s="30"/>
    </row>
    <row r="703" spans="1:19" x14ac:dyDescent="0.25">
      <c r="A703" t="s">
        <v>7264</v>
      </c>
      <c r="B703" t="s">
        <v>7274</v>
      </c>
      <c r="C703" t="s">
        <v>251</v>
      </c>
      <c r="D703" t="str">
        <f>VLOOKUP(C703,'Programas-Mestrado'!$C:$D,2,0)</f>
        <v>PPGGero</v>
      </c>
      <c r="E703" t="s">
        <v>258</v>
      </c>
      <c r="F703" s="10">
        <v>45444</v>
      </c>
      <c r="G703" s="10">
        <v>46081</v>
      </c>
      <c r="H703" s="10">
        <f>EDATE(G703,1)</f>
        <v>46109</v>
      </c>
      <c r="I703" t="s">
        <v>4843</v>
      </c>
      <c r="J703" s="10" t="s">
        <v>988</v>
      </c>
      <c r="K703" t="s">
        <v>3351</v>
      </c>
      <c r="P703" s="29">
        <f t="shared" si="10"/>
        <v>46081</v>
      </c>
      <c r="Q703" s="30"/>
      <c r="R703" s="30"/>
      <c r="S703" s="30"/>
    </row>
    <row r="704" spans="1:19" x14ac:dyDescent="0.25">
      <c r="A704" t="s">
        <v>7153</v>
      </c>
      <c r="B704" t="s">
        <v>7182</v>
      </c>
      <c r="C704" t="s">
        <v>251</v>
      </c>
      <c r="D704" t="str">
        <f>VLOOKUP(C704,'Programas-Mestrado'!$C:$D,2,0)</f>
        <v>PPGGero</v>
      </c>
      <c r="E704" t="s">
        <v>258</v>
      </c>
      <c r="F704" s="10">
        <v>45413</v>
      </c>
      <c r="G704" s="10">
        <v>46081</v>
      </c>
      <c r="H704" s="10">
        <f>EDATE(G704,1)</f>
        <v>46109</v>
      </c>
      <c r="I704" t="s">
        <v>4843</v>
      </c>
      <c r="J704" s="10" t="s">
        <v>988</v>
      </c>
      <c r="K704" t="s">
        <v>3351</v>
      </c>
      <c r="P704" s="29">
        <f t="shared" si="10"/>
        <v>46081</v>
      </c>
      <c r="Q704" s="30"/>
      <c r="R704" s="30"/>
      <c r="S704" s="30"/>
    </row>
    <row r="705" spans="1:19" x14ac:dyDescent="0.25">
      <c r="A705" t="s">
        <v>6729</v>
      </c>
      <c r="B705" t="s">
        <v>6871</v>
      </c>
      <c r="C705" t="s">
        <v>251</v>
      </c>
      <c r="D705" t="str">
        <f>VLOOKUP(C705,'Programas-Mestrado'!$C:$D,2,0)</f>
        <v>PPGGero</v>
      </c>
      <c r="E705" t="s">
        <v>258</v>
      </c>
      <c r="F705" s="10">
        <v>45352</v>
      </c>
      <c r="G705" s="10">
        <v>45716</v>
      </c>
      <c r="H705" s="10">
        <f>EDATE(G705,1)</f>
        <v>45744</v>
      </c>
      <c r="I705" s="10" t="s">
        <v>987</v>
      </c>
      <c r="J705" s="10" t="s">
        <v>988</v>
      </c>
      <c r="K705" t="s">
        <v>3351</v>
      </c>
      <c r="P705" s="29">
        <f t="shared" si="10"/>
        <v>45716</v>
      </c>
      <c r="Q705" s="30"/>
      <c r="R705" s="30"/>
      <c r="S705" s="30"/>
    </row>
    <row r="706" spans="1:19" x14ac:dyDescent="0.25">
      <c r="A706" t="s">
        <v>6624</v>
      </c>
      <c r="B706" t="s">
        <v>6635</v>
      </c>
      <c r="C706" t="s">
        <v>251</v>
      </c>
      <c r="D706" t="str">
        <f>VLOOKUP(C706,'Programas-Mestrado'!$C:$D,2,0)</f>
        <v>PPGGero</v>
      </c>
      <c r="E706" t="s">
        <v>258</v>
      </c>
      <c r="F706" s="10">
        <v>45323</v>
      </c>
      <c r="G706" s="10">
        <v>45716</v>
      </c>
      <c r="H706" s="10">
        <f>EDATE(G706,1)</f>
        <v>45744</v>
      </c>
      <c r="I706" s="10" t="s">
        <v>987</v>
      </c>
      <c r="J706" s="10" t="s">
        <v>988</v>
      </c>
      <c r="K706" t="s">
        <v>3351</v>
      </c>
      <c r="P706" s="29">
        <f t="shared" ref="P706:P769" si="11">EDATE(G706,0)</f>
        <v>45716</v>
      </c>
      <c r="Q706" s="30"/>
      <c r="R706" s="30"/>
      <c r="S706" s="30"/>
    </row>
    <row r="707" spans="1:19" x14ac:dyDescent="0.25">
      <c r="A707" t="s">
        <v>6730</v>
      </c>
      <c r="B707" t="s">
        <v>6872</v>
      </c>
      <c r="C707" t="s">
        <v>251</v>
      </c>
      <c r="D707" t="str">
        <f>VLOOKUP(C707,'Programas-Mestrado'!$C:$D,2,0)</f>
        <v>PPGGero</v>
      </c>
      <c r="E707" t="s">
        <v>258</v>
      </c>
      <c r="F707" s="10">
        <v>45352</v>
      </c>
      <c r="G707" s="10">
        <v>45716</v>
      </c>
      <c r="H707" s="10">
        <f>EDATE(G707,1)</f>
        <v>45744</v>
      </c>
      <c r="I707" s="10" t="s">
        <v>987</v>
      </c>
      <c r="J707" s="10" t="s">
        <v>988</v>
      </c>
      <c r="K707" t="s">
        <v>3351</v>
      </c>
      <c r="P707" s="29">
        <f t="shared" si="11"/>
        <v>45716</v>
      </c>
      <c r="Q707" s="30"/>
      <c r="R707" s="30"/>
      <c r="S707" s="30"/>
    </row>
    <row r="708" spans="1:19" x14ac:dyDescent="0.25">
      <c r="A708" t="s">
        <v>6535</v>
      </c>
      <c r="B708" t="s">
        <v>6532</v>
      </c>
      <c r="C708" t="s">
        <v>251</v>
      </c>
      <c r="D708" t="str">
        <f>VLOOKUP(C708,'Programas-Mestrado'!$C:$D,2,0)</f>
        <v>PPGGero</v>
      </c>
      <c r="E708" t="s">
        <v>258</v>
      </c>
      <c r="F708" s="10">
        <v>45261</v>
      </c>
      <c r="G708" s="10">
        <v>45716</v>
      </c>
      <c r="H708" s="10">
        <f>EDATE(G708,1)</f>
        <v>45744</v>
      </c>
      <c r="I708" s="10" t="s">
        <v>987</v>
      </c>
      <c r="J708" s="10" t="s">
        <v>988</v>
      </c>
      <c r="K708" t="s">
        <v>3351</v>
      </c>
      <c r="P708" s="29">
        <f t="shared" si="11"/>
        <v>45716</v>
      </c>
      <c r="Q708" s="30"/>
      <c r="R708" s="30"/>
      <c r="S708" s="30"/>
    </row>
    <row r="709" spans="1:19" x14ac:dyDescent="0.25">
      <c r="A709" t="s">
        <v>6625</v>
      </c>
      <c r="B709" t="s">
        <v>6636</v>
      </c>
      <c r="C709" t="s">
        <v>251</v>
      </c>
      <c r="D709" t="str">
        <f>VLOOKUP(C709,'Programas-Mestrado'!$C:$D,2,0)</f>
        <v>PPGGero</v>
      </c>
      <c r="E709" t="s">
        <v>258</v>
      </c>
      <c r="F709" s="10">
        <v>45323</v>
      </c>
      <c r="G709" s="10">
        <v>45716</v>
      </c>
      <c r="H709" s="10">
        <f>EDATE(G709,1)</f>
        <v>45744</v>
      </c>
      <c r="I709" s="10" t="s">
        <v>987</v>
      </c>
      <c r="J709" s="10" t="s">
        <v>988</v>
      </c>
      <c r="K709" t="s">
        <v>3351</v>
      </c>
      <c r="P709" s="29">
        <f t="shared" si="11"/>
        <v>45716</v>
      </c>
      <c r="Q709" s="30"/>
      <c r="R709" s="30"/>
      <c r="S709" s="30"/>
    </row>
    <row r="710" spans="1:19" x14ac:dyDescent="0.25">
      <c r="A710" t="s">
        <v>7149</v>
      </c>
      <c r="B710" t="s">
        <v>7177</v>
      </c>
      <c r="C710" t="s">
        <v>251</v>
      </c>
      <c r="D710" t="str">
        <f>VLOOKUP(C710,'Programas-Mestrado'!$C:$D,2,0)</f>
        <v>PPGGero</v>
      </c>
      <c r="E710" t="s">
        <v>517</v>
      </c>
      <c r="F710" s="10">
        <v>45413</v>
      </c>
      <c r="G710" s="10">
        <v>46812</v>
      </c>
      <c r="H710" s="10">
        <f>EDATE(G710,1)</f>
        <v>46841</v>
      </c>
      <c r="I710" s="10" t="s">
        <v>4843</v>
      </c>
      <c r="J710" s="10" t="s">
        <v>988</v>
      </c>
      <c r="K710" t="s">
        <v>3351</v>
      </c>
      <c r="P710" s="29">
        <f t="shared" si="11"/>
        <v>46812</v>
      </c>
      <c r="Q710" s="30"/>
      <c r="R710" s="30"/>
      <c r="S710" s="30"/>
    </row>
    <row r="711" spans="1:19" x14ac:dyDescent="0.25">
      <c r="A711" t="s">
        <v>5166</v>
      </c>
      <c r="B711" t="s">
        <v>5175</v>
      </c>
      <c r="C711" t="s">
        <v>249</v>
      </c>
      <c r="D711" t="str">
        <f>VLOOKUP(C711,'Programas-Mestrado'!$C:$D,2,0)</f>
        <v>PPGGEv</v>
      </c>
      <c r="E711" t="s">
        <v>258</v>
      </c>
      <c r="F711" s="10">
        <v>44896</v>
      </c>
      <c r="G711" s="10">
        <v>45626</v>
      </c>
      <c r="H711" s="10">
        <f>EDATE(G711,1)</f>
        <v>45656</v>
      </c>
      <c r="I711" s="10" t="s">
        <v>987</v>
      </c>
      <c r="J711" s="10" t="s">
        <v>988</v>
      </c>
      <c r="K711" t="s">
        <v>3351</v>
      </c>
      <c r="P711" s="29">
        <f t="shared" si="11"/>
        <v>45626</v>
      </c>
      <c r="Q711" s="30"/>
      <c r="R711" s="30"/>
      <c r="S711" s="30"/>
    </row>
    <row r="712" spans="1:19" x14ac:dyDescent="0.25">
      <c r="A712" t="s">
        <v>5167</v>
      </c>
      <c r="B712" t="s">
        <v>5176</v>
      </c>
      <c r="C712" t="s">
        <v>249</v>
      </c>
      <c r="D712" t="str">
        <f>VLOOKUP(C712,'Programas-Mestrado'!$C:$D,2,0)</f>
        <v>PPGGEv</v>
      </c>
      <c r="E712" t="s">
        <v>258</v>
      </c>
      <c r="F712" s="10">
        <v>44896</v>
      </c>
      <c r="G712" s="10">
        <v>45626</v>
      </c>
      <c r="H712" s="10">
        <f>EDATE(G712,1)</f>
        <v>45656</v>
      </c>
      <c r="I712" s="10" t="s">
        <v>987</v>
      </c>
      <c r="J712" s="10" t="s">
        <v>988</v>
      </c>
      <c r="K712" t="s">
        <v>3351</v>
      </c>
      <c r="P712" s="29">
        <f t="shared" si="11"/>
        <v>45626</v>
      </c>
      <c r="Q712" s="30"/>
      <c r="R712" s="30"/>
      <c r="S712" s="30"/>
    </row>
    <row r="713" spans="1:19" x14ac:dyDescent="0.25">
      <c r="A713" t="s">
        <v>5211</v>
      </c>
      <c r="B713" t="s">
        <v>5215</v>
      </c>
      <c r="C713" t="s">
        <v>249</v>
      </c>
      <c r="D713" t="str">
        <f>VLOOKUP(C713,'Programas-Mestrado'!$C:$D,2,0)</f>
        <v>PPGGEv</v>
      </c>
      <c r="E713" t="s">
        <v>258</v>
      </c>
      <c r="F713" s="10">
        <v>44927</v>
      </c>
      <c r="G713" s="10">
        <v>45657</v>
      </c>
      <c r="H713" s="10">
        <f>EDATE(G713,1)</f>
        <v>45688</v>
      </c>
      <c r="I713" s="10" t="s">
        <v>987</v>
      </c>
      <c r="J713" s="10" t="s">
        <v>988</v>
      </c>
      <c r="K713" t="s">
        <v>3351</v>
      </c>
      <c r="P713" s="29">
        <f t="shared" si="11"/>
        <v>45657</v>
      </c>
      <c r="Q713" s="30"/>
      <c r="R713" s="30"/>
      <c r="S713" s="30"/>
    </row>
    <row r="714" spans="1:19" x14ac:dyDescent="0.25">
      <c r="A714" t="s">
        <v>7038</v>
      </c>
      <c r="B714" t="s">
        <v>7079</v>
      </c>
      <c r="C714" t="s">
        <v>249</v>
      </c>
      <c r="D714" t="str">
        <f>VLOOKUP(C714,'Programas-Mestrado'!$C:$D,2,0)</f>
        <v>PPGGEv</v>
      </c>
      <c r="E714" t="s">
        <v>258</v>
      </c>
      <c r="F714" s="10">
        <v>45383</v>
      </c>
      <c r="G714" s="10">
        <v>46112</v>
      </c>
      <c r="H714" s="10">
        <f>EDATE(G714,1)</f>
        <v>46142</v>
      </c>
      <c r="I714" s="10" t="s">
        <v>987</v>
      </c>
      <c r="J714" s="10" t="s">
        <v>988</v>
      </c>
      <c r="K714" t="s">
        <v>3351</v>
      </c>
      <c r="P714" s="29">
        <f t="shared" si="11"/>
        <v>46112</v>
      </c>
      <c r="Q714" s="30"/>
      <c r="R714" s="30"/>
      <c r="S714" s="30"/>
    </row>
    <row r="715" spans="1:19" x14ac:dyDescent="0.25">
      <c r="A715" t="s">
        <v>6376</v>
      </c>
      <c r="B715" t="s">
        <v>6401</v>
      </c>
      <c r="C715" t="s">
        <v>249</v>
      </c>
      <c r="D715" t="str">
        <f>VLOOKUP(C715,'Programas-Mestrado'!$C:$D,2,0)</f>
        <v>PPGGEv</v>
      </c>
      <c r="E715" t="s">
        <v>258</v>
      </c>
      <c r="F715" s="10">
        <v>45170</v>
      </c>
      <c r="G715" s="10">
        <v>45900</v>
      </c>
      <c r="H715" s="10">
        <f>EDATE(G715,1)</f>
        <v>45930</v>
      </c>
      <c r="I715" s="10" t="s">
        <v>987</v>
      </c>
      <c r="J715" s="10" t="s">
        <v>988</v>
      </c>
      <c r="K715" t="s">
        <v>3351</v>
      </c>
      <c r="P715" s="29">
        <f t="shared" si="11"/>
        <v>45900</v>
      </c>
      <c r="Q715" s="30"/>
      <c r="R715" s="30"/>
      <c r="S715" s="30"/>
    </row>
    <row r="716" spans="1:19" x14ac:dyDescent="0.25">
      <c r="A716" t="s">
        <v>6153</v>
      </c>
      <c r="B716" t="s">
        <v>6188</v>
      </c>
      <c r="C716" t="s">
        <v>249</v>
      </c>
      <c r="D716" t="str">
        <f>VLOOKUP(C716,'Programas-Mestrado'!$C:$D,2,0)</f>
        <v>PPGGEv</v>
      </c>
      <c r="E716" t="s">
        <v>258</v>
      </c>
      <c r="F716" s="10">
        <v>45047</v>
      </c>
      <c r="G716" s="10">
        <v>45777</v>
      </c>
      <c r="H716" s="10">
        <f>EDATE(G716,1)</f>
        <v>45807</v>
      </c>
      <c r="I716" t="s">
        <v>987</v>
      </c>
      <c r="J716" s="10" t="s">
        <v>988</v>
      </c>
      <c r="K716" t="s">
        <v>3351</v>
      </c>
      <c r="P716" s="29">
        <f t="shared" si="11"/>
        <v>45777</v>
      </c>
      <c r="Q716" s="30"/>
      <c r="R716" s="30"/>
      <c r="S716" s="30"/>
    </row>
    <row r="717" spans="1:19" x14ac:dyDescent="0.25">
      <c r="A717" t="s">
        <v>7039</v>
      </c>
      <c r="B717" t="s">
        <v>7080</v>
      </c>
      <c r="C717" t="s">
        <v>249</v>
      </c>
      <c r="D717" t="str">
        <f>VLOOKUP(C717,'Programas-Mestrado'!$C:$D,2,0)</f>
        <v>PPGGEv</v>
      </c>
      <c r="E717" t="s">
        <v>258</v>
      </c>
      <c r="F717" s="10">
        <v>45383</v>
      </c>
      <c r="G717" s="10">
        <v>46112</v>
      </c>
      <c r="H717" s="10">
        <f>EDATE(G717,1)</f>
        <v>46142</v>
      </c>
      <c r="I717" s="10" t="s">
        <v>987</v>
      </c>
      <c r="J717" s="10" t="s">
        <v>988</v>
      </c>
      <c r="K717" t="s">
        <v>3351</v>
      </c>
      <c r="P717" s="29">
        <f t="shared" si="11"/>
        <v>46112</v>
      </c>
      <c r="Q717" s="30"/>
      <c r="R717" s="30"/>
      <c r="S717" s="30"/>
    </row>
    <row r="718" spans="1:19" x14ac:dyDescent="0.25">
      <c r="A718" t="s">
        <v>5169</v>
      </c>
      <c r="B718" t="s">
        <v>5178</v>
      </c>
      <c r="C718" t="s">
        <v>249</v>
      </c>
      <c r="D718" t="str">
        <f>VLOOKUP(C718,'Programas-Mestrado'!$C:$D,2,0)</f>
        <v>PPGGEv</v>
      </c>
      <c r="E718" t="s">
        <v>258</v>
      </c>
      <c r="F718" s="10">
        <v>44896</v>
      </c>
      <c r="G718" s="10">
        <v>45626</v>
      </c>
      <c r="H718" s="10">
        <f>EDATE(G718,1)</f>
        <v>45656</v>
      </c>
      <c r="I718" t="s">
        <v>987</v>
      </c>
      <c r="J718" s="10" t="s">
        <v>988</v>
      </c>
      <c r="K718" t="s">
        <v>3351</v>
      </c>
      <c r="P718" s="29">
        <f t="shared" si="11"/>
        <v>45626</v>
      </c>
      <c r="Q718" s="30"/>
      <c r="R718" s="30"/>
      <c r="S718" s="30"/>
    </row>
    <row r="719" spans="1:19" x14ac:dyDescent="0.25">
      <c r="A719" t="s">
        <v>4172</v>
      </c>
      <c r="B719" t="s">
        <v>4179</v>
      </c>
      <c r="C719" t="s">
        <v>249</v>
      </c>
      <c r="D719" t="str">
        <f>VLOOKUP(C719,'Programas-Mestrado'!$C:$D,2,0)</f>
        <v>PPGGEv</v>
      </c>
      <c r="E719" t="s">
        <v>517</v>
      </c>
      <c r="F719" s="10">
        <v>44470</v>
      </c>
      <c r="G719" s="10">
        <v>45930</v>
      </c>
      <c r="H719" s="10">
        <f>EDATE(G719,1)</f>
        <v>45960</v>
      </c>
      <c r="I719" s="10" t="s">
        <v>987</v>
      </c>
      <c r="J719" s="10" t="s">
        <v>988</v>
      </c>
      <c r="K719" t="s">
        <v>3351</v>
      </c>
      <c r="P719" s="29">
        <f t="shared" si="11"/>
        <v>45930</v>
      </c>
      <c r="Q719" s="30"/>
      <c r="R719" s="30"/>
      <c r="S719" s="30"/>
    </row>
    <row r="720" spans="1:19" x14ac:dyDescent="0.25">
      <c r="A720" t="s">
        <v>4815</v>
      </c>
      <c r="B720" t="s">
        <v>4915</v>
      </c>
      <c r="C720" t="s">
        <v>249</v>
      </c>
      <c r="D720" t="str">
        <f>VLOOKUP(C720,'Programas-Mestrado'!$C:$D,2,0)</f>
        <v>PPGGEv</v>
      </c>
      <c r="E720" t="s">
        <v>517</v>
      </c>
      <c r="F720" s="10">
        <v>44774</v>
      </c>
      <c r="G720" s="10">
        <v>46203</v>
      </c>
      <c r="H720" s="10">
        <f>EDATE(G720,1)</f>
        <v>46233</v>
      </c>
      <c r="I720" t="s">
        <v>987</v>
      </c>
      <c r="J720" s="10" t="s">
        <v>988</v>
      </c>
      <c r="K720" t="s">
        <v>3351</v>
      </c>
      <c r="P720" s="29">
        <f t="shared" si="11"/>
        <v>46203</v>
      </c>
      <c r="Q720" s="30"/>
      <c r="R720" s="30"/>
      <c r="S720" s="30"/>
    </row>
    <row r="721" spans="1:19" x14ac:dyDescent="0.25">
      <c r="A721" t="s">
        <v>6687</v>
      </c>
      <c r="B721" t="s">
        <v>6814</v>
      </c>
      <c r="C721" t="s">
        <v>249</v>
      </c>
      <c r="D721" t="str">
        <f>VLOOKUP(C721,'Programas-Mestrado'!$C:$D,2,0)</f>
        <v>PPGGEv</v>
      </c>
      <c r="E721" t="s">
        <v>517</v>
      </c>
      <c r="F721" s="10">
        <v>45352</v>
      </c>
      <c r="G721" s="10">
        <v>46812</v>
      </c>
      <c r="H721" s="10">
        <f>EDATE(G721,1)</f>
        <v>46841</v>
      </c>
      <c r="I721" s="10" t="s">
        <v>987</v>
      </c>
      <c r="J721" s="10" t="s">
        <v>988</v>
      </c>
      <c r="K721" t="s">
        <v>3351</v>
      </c>
      <c r="P721" s="29">
        <f t="shared" si="11"/>
        <v>46812</v>
      </c>
      <c r="Q721" s="30"/>
      <c r="R721" s="30"/>
      <c r="S721" s="30"/>
    </row>
    <row r="722" spans="1:19" x14ac:dyDescent="0.25">
      <c r="A722" t="s">
        <v>6151</v>
      </c>
      <c r="B722" t="s">
        <v>6185</v>
      </c>
      <c r="C722" t="s">
        <v>249</v>
      </c>
      <c r="D722" t="str">
        <f>VLOOKUP(C722,'Programas-Mestrado'!$C:$D,2,0)</f>
        <v>PPGGEv</v>
      </c>
      <c r="E722" t="s">
        <v>517</v>
      </c>
      <c r="F722" s="10">
        <v>45047</v>
      </c>
      <c r="G722" s="10">
        <v>46507</v>
      </c>
      <c r="H722" s="10">
        <f>EDATE(G722,1)</f>
        <v>46537</v>
      </c>
      <c r="I722" t="s">
        <v>987</v>
      </c>
      <c r="J722" s="10" t="s">
        <v>988</v>
      </c>
      <c r="K722" t="s">
        <v>3351</v>
      </c>
      <c r="P722" s="29">
        <f t="shared" si="11"/>
        <v>46507</v>
      </c>
      <c r="Q722" s="30"/>
      <c r="R722" s="30"/>
      <c r="S722" s="30"/>
    </row>
    <row r="723" spans="1:19" x14ac:dyDescent="0.25">
      <c r="A723" t="s">
        <v>165</v>
      </c>
      <c r="B723" t="s">
        <v>3746</v>
      </c>
      <c r="C723" t="s">
        <v>249</v>
      </c>
      <c r="D723" t="str">
        <f>VLOOKUP(C723,'Programas-Mestrado'!$C:$D,2,0)</f>
        <v>PPGGEv</v>
      </c>
      <c r="E723" t="s">
        <v>517</v>
      </c>
      <c r="F723" s="10">
        <v>44256</v>
      </c>
      <c r="G723" s="10">
        <v>45596</v>
      </c>
      <c r="H723" s="10">
        <f>EDATE(G723,1)</f>
        <v>45626</v>
      </c>
      <c r="I723" s="10" t="s">
        <v>987</v>
      </c>
      <c r="J723" s="10" t="s">
        <v>988</v>
      </c>
      <c r="K723" t="s">
        <v>3351</v>
      </c>
      <c r="P723" s="29">
        <f t="shared" si="11"/>
        <v>45596</v>
      </c>
      <c r="Q723" s="30"/>
      <c r="R723" s="30"/>
      <c r="S723" s="30"/>
    </row>
    <row r="724" spans="1:19" x14ac:dyDescent="0.25">
      <c r="A724" t="s">
        <v>3391</v>
      </c>
      <c r="B724" t="s">
        <v>3398</v>
      </c>
      <c r="C724" t="s">
        <v>249</v>
      </c>
      <c r="D724" t="str">
        <f>VLOOKUP(C724,'Programas-Mestrado'!$C:$D,2,0)</f>
        <v>PPGGEv</v>
      </c>
      <c r="E724" t="s">
        <v>517</v>
      </c>
      <c r="F724" s="10">
        <v>44044</v>
      </c>
      <c r="G724" s="10">
        <v>45535</v>
      </c>
      <c r="H724" s="10">
        <f>EDATE(G724,1)</f>
        <v>45565</v>
      </c>
      <c r="I724" s="10" t="s">
        <v>987</v>
      </c>
      <c r="J724" s="10" t="s">
        <v>988</v>
      </c>
      <c r="K724" t="s">
        <v>3351</v>
      </c>
      <c r="P724" s="29">
        <f t="shared" si="11"/>
        <v>45535</v>
      </c>
      <c r="Q724" s="30"/>
      <c r="R724" s="30"/>
      <c r="S724" s="30"/>
    </row>
    <row r="725" spans="1:19" x14ac:dyDescent="0.25">
      <c r="A725" t="s">
        <v>7236</v>
      </c>
      <c r="B725" t="s">
        <v>7250</v>
      </c>
      <c r="C725" t="s">
        <v>249</v>
      </c>
      <c r="D725" t="str">
        <f>VLOOKUP(C725,'Programas-Mestrado'!$C:$D,2,0)</f>
        <v>PPGGEv</v>
      </c>
      <c r="E725" t="s">
        <v>517</v>
      </c>
      <c r="F725" s="10">
        <v>45444</v>
      </c>
      <c r="G725" s="10">
        <v>46873</v>
      </c>
      <c r="H725" s="10">
        <f>EDATE(G725,1)</f>
        <v>46903</v>
      </c>
      <c r="I725" s="10" t="s">
        <v>987</v>
      </c>
      <c r="J725" s="10" t="s">
        <v>988</v>
      </c>
      <c r="K725" t="s">
        <v>3351</v>
      </c>
      <c r="P725" s="29">
        <f t="shared" si="11"/>
        <v>46873</v>
      </c>
      <c r="Q725" s="30"/>
      <c r="R725" s="30"/>
      <c r="S725" s="30"/>
    </row>
    <row r="726" spans="1:19" x14ac:dyDescent="0.25">
      <c r="A726" t="s">
        <v>6152</v>
      </c>
      <c r="B726" t="s">
        <v>6186</v>
      </c>
      <c r="C726" t="s">
        <v>249</v>
      </c>
      <c r="D726" t="str">
        <f>VLOOKUP(C726,'Programas-Mestrado'!$C:$D,2,0)</f>
        <v>PPGGEv</v>
      </c>
      <c r="E726" t="s">
        <v>517</v>
      </c>
      <c r="F726" s="10">
        <v>45047</v>
      </c>
      <c r="G726" s="10">
        <v>46507</v>
      </c>
      <c r="H726" s="10">
        <f>EDATE(G726,1)</f>
        <v>46537</v>
      </c>
      <c r="I726" s="10" t="s">
        <v>987</v>
      </c>
      <c r="J726" s="10" t="s">
        <v>988</v>
      </c>
      <c r="K726" t="s">
        <v>3351</v>
      </c>
      <c r="P726" s="29">
        <f t="shared" si="11"/>
        <v>46507</v>
      </c>
      <c r="Q726" s="30"/>
      <c r="R726" s="30"/>
      <c r="S726" s="30"/>
    </row>
    <row r="727" spans="1:19" x14ac:dyDescent="0.25">
      <c r="A727" t="s">
        <v>6688</v>
      </c>
      <c r="B727" t="s">
        <v>6815</v>
      </c>
      <c r="C727" t="s">
        <v>249</v>
      </c>
      <c r="D727" t="str">
        <f>VLOOKUP(C727,'Programas-Mestrado'!$C:$D,2,0)</f>
        <v>PPGGEv</v>
      </c>
      <c r="E727" t="s">
        <v>517</v>
      </c>
      <c r="F727" s="10">
        <v>45352</v>
      </c>
      <c r="G727" s="10">
        <v>46812</v>
      </c>
      <c r="H727" s="10">
        <f>EDATE(G727,1)</f>
        <v>46841</v>
      </c>
      <c r="I727" s="10" t="s">
        <v>987</v>
      </c>
      <c r="J727" s="10" t="s">
        <v>988</v>
      </c>
      <c r="K727" t="s">
        <v>3351</v>
      </c>
      <c r="P727" s="29">
        <f t="shared" si="11"/>
        <v>46812</v>
      </c>
      <c r="Q727" s="30"/>
      <c r="R727" s="30"/>
      <c r="S727" s="30"/>
    </row>
    <row r="728" spans="1:19" x14ac:dyDescent="0.25">
      <c r="A728" t="s">
        <v>7037</v>
      </c>
      <c r="B728" t="s">
        <v>7078</v>
      </c>
      <c r="C728" t="s">
        <v>249</v>
      </c>
      <c r="D728" t="str">
        <f>VLOOKUP(C728,'Programas-Mestrado'!$C:$D,2,0)</f>
        <v>PPGGEv</v>
      </c>
      <c r="E728" t="s">
        <v>517</v>
      </c>
      <c r="F728" s="10">
        <v>45383</v>
      </c>
      <c r="G728" s="10">
        <v>46142</v>
      </c>
      <c r="H728" s="10">
        <f>EDATE(G728,1)</f>
        <v>46172</v>
      </c>
      <c r="I728" t="s">
        <v>987</v>
      </c>
      <c r="J728" s="10" t="s">
        <v>988</v>
      </c>
      <c r="K728" t="s">
        <v>3351</v>
      </c>
      <c r="P728" s="29">
        <f t="shared" si="11"/>
        <v>46142</v>
      </c>
      <c r="Q728" s="30"/>
      <c r="R728" s="30"/>
      <c r="S728" s="30"/>
    </row>
    <row r="729" spans="1:19" x14ac:dyDescent="0.25">
      <c r="A729" t="s">
        <v>1262</v>
      </c>
      <c r="B729" t="s">
        <v>6187</v>
      </c>
      <c r="C729" t="s">
        <v>249</v>
      </c>
      <c r="D729" t="str">
        <f>VLOOKUP(C729,'Programas-Mestrado'!$C:$D,2,0)</f>
        <v>PPGGEv</v>
      </c>
      <c r="E729" t="s">
        <v>517</v>
      </c>
      <c r="F729" s="10">
        <v>45047</v>
      </c>
      <c r="G729" s="10">
        <v>46507</v>
      </c>
      <c r="H729" s="10">
        <f>EDATE(G729,1)</f>
        <v>46537</v>
      </c>
      <c r="I729" s="10" t="s">
        <v>987</v>
      </c>
      <c r="J729" s="10" t="s">
        <v>988</v>
      </c>
      <c r="K729" t="s">
        <v>3351</v>
      </c>
      <c r="P729" s="29">
        <f t="shared" si="11"/>
        <v>46507</v>
      </c>
      <c r="Q729" s="30"/>
      <c r="R729" s="30"/>
      <c r="S729" s="30"/>
    </row>
    <row r="730" spans="1:19" x14ac:dyDescent="0.25">
      <c r="A730" t="s">
        <v>6030</v>
      </c>
      <c r="B730" t="s">
        <v>6086</v>
      </c>
      <c r="C730" t="s">
        <v>252</v>
      </c>
      <c r="D730" t="str">
        <f>VLOOKUP(C730,'Programas-Mestrado'!$C:$D,2,0)</f>
        <v>PPGIS</v>
      </c>
      <c r="E730" t="s">
        <v>258</v>
      </c>
      <c r="F730" s="10">
        <v>45017</v>
      </c>
      <c r="G730" s="10">
        <v>45565</v>
      </c>
      <c r="H730" s="10">
        <f>EDATE(G730,1)</f>
        <v>45595</v>
      </c>
      <c r="I730" s="10" t="s">
        <v>987</v>
      </c>
      <c r="J730" s="10" t="s">
        <v>988</v>
      </c>
      <c r="K730" t="s">
        <v>3351</v>
      </c>
      <c r="P730" s="29">
        <f t="shared" si="11"/>
        <v>45565</v>
      </c>
      <c r="Q730" s="30"/>
      <c r="R730" s="30"/>
      <c r="S730" s="30"/>
    </row>
    <row r="731" spans="1:19" x14ac:dyDescent="0.25">
      <c r="A731" t="s">
        <v>6031</v>
      </c>
      <c r="B731" t="s">
        <v>6087</v>
      </c>
      <c r="C731" t="s">
        <v>252</v>
      </c>
      <c r="D731" t="str">
        <f>VLOOKUP(C731,'Programas-Mestrado'!$C:$D,2,0)</f>
        <v>PPGIS</v>
      </c>
      <c r="E731" t="s">
        <v>258</v>
      </c>
      <c r="F731" s="10">
        <v>45017</v>
      </c>
      <c r="G731" s="10">
        <v>45565</v>
      </c>
      <c r="H731" s="10">
        <f>EDATE(G731,1)</f>
        <v>45595</v>
      </c>
      <c r="I731" s="10" t="s">
        <v>987</v>
      </c>
      <c r="J731" s="10" t="s">
        <v>988</v>
      </c>
      <c r="K731" t="s">
        <v>3351</v>
      </c>
      <c r="P731" s="29">
        <f t="shared" si="11"/>
        <v>45565</v>
      </c>
      <c r="Q731" s="30"/>
      <c r="R731" s="30"/>
      <c r="S731" s="30"/>
    </row>
    <row r="732" spans="1:19" x14ac:dyDescent="0.25">
      <c r="A732" t="s">
        <v>6619</v>
      </c>
      <c r="B732" t="s">
        <v>6630</v>
      </c>
      <c r="C732" t="s">
        <v>252</v>
      </c>
      <c r="D732" t="str">
        <f>VLOOKUP(C732,'Programas-Mestrado'!$C:$D,2,0)</f>
        <v>PPGIS</v>
      </c>
      <c r="E732" t="s">
        <v>258</v>
      </c>
      <c r="F732" s="10">
        <v>45323</v>
      </c>
      <c r="G732" s="10">
        <v>45869</v>
      </c>
      <c r="H732" s="10">
        <f>EDATE(G732,1)</f>
        <v>45900</v>
      </c>
      <c r="I732" s="10" t="s">
        <v>987</v>
      </c>
      <c r="J732" s="10" t="s">
        <v>988</v>
      </c>
      <c r="K732" t="s">
        <v>3351</v>
      </c>
      <c r="P732" s="29">
        <f t="shared" si="11"/>
        <v>45869</v>
      </c>
      <c r="Q732" s="30"/>
      <c r="R732" s="30"/>
      <c r="S732" s="30"/>
    </row>
    <row r="733" spans="1:19" x14ac:dyDescent="0.25">
      <c r="A733" t="s">
        <v>6620</v>
      </c>
      <c r="B733" t="s">
        <v>6631</v>
      </c>
      <c r="C733" t="s">
        <v>252</v>
      </c>
      <c r="D733" t="str">
        <f>VLOOKUP(C733,'Programas-Mestrado'!$C:$D,2,0)</f>
        <v>PPGIS</v>
      </c>
      <c r="E733" t="s">
        <v>258</v>
      </c>
      <c r="F733" s="10">
        <v>45323</v>
      </c>
      <c r="G733" s="10">
        <v>45869</v>
      </c>
      <c r="H733" s="10">
        <f>EDATE(G733,1)</f>
        <v>45900</v>
      </c>
      <c r="I733" t="s">
        <v>987</v>
      </c>
      <c r="J733" s="10" t="s">
        <v>988</v>
      </c>
      <c r="K733" t="s">
        <v>3351</v>
      </c>
      <c r="P733" s="29">
        <f t="shared" si="11"/>
        <v>45869</v>
      </c>
      <c r="Q733" s="30"/>
      <c r="R733" s="30"/>
      <c r="S733" s="30"/>
    </row>
    <row r="734" spans="1:19" x14ac:dyDescent="0.25">
      <c r="A734" t="s">
        <v>7155</v>
      </c>
      <c r="B734" t="s">
        <v>7184</v>
      </c>
      <c r="C734" t="s">
        <v>253</v>
      </c>
      <c r="D734" t="str">
        <f>VLOOKUP(C734,'Programas-Mestrado'!$C:$D,2,0)</f>
        <v>PPGL</v>
      </c>
      <c r="E734" t="s">
        <v>258</v>
      </c>
      <c r="F734" s="10">
        <v>45413</v>
      </c>
      <c r="G734" s="10">
        <v>45991</v>
      </c>
      <c r="H734" s="10">
        <f>EDATE(G734,1)</f>
        <v>46021</v>
      </c>
      <c r="I734" s="10" t="s">
        <v>4843</v>
      </c>
      <c r="J734" s="10" t="s">
        <v>988</v>
      </c>
      <c r="K734" t="s">
        <v>3351</v>
      </c>
      <c r="P734" s="29">
        <f t="shared" si="11"/>
        <v>45991</v>
      </c>
      <c r="Q734" s="30"/>
      <c r="R734" s="30"/>
      <c r="S734" s="30"/>
    </row>
    <row r="735" spans="1:19" x14ac:dyDescent="0.25">
      <c r="A735" t="s">
        <v>6280</v>
      </c>
      <c r="B735" t="s">
        <v>6305</v>
      </c>
      <c r="C735" t="s">
        <v>253</v>
      </c>
      <c r="D735" t="str">
        <f>VLOOKUP(C735,'Programas-Mestrado'!$C:$D,2,0)</f>
        <v>PPGL</v>
      </c>
      <c r="E735" t="s">
        <v>258</v>
      </c>
      <c r="F735" s="10">
        <v>45139</v>
      </c>
      <c r="G735" s="10">
        <v>45869</v>
      </c>
      <c r="H735" s="10">
        <f>EDATE(G735,1)</f>
        <v>45900</v>
      </c>
      <c r="I735" s="10" t="s">
        <v>987</v>
      </c>
      <c r="J735" s="10" t="s">
        <v>988</v>
      </c>
      <c r="K735" t="s">
        <v>3351</v>
      </c>
      <c r="P735" s="29">
        <f t="shared" si="11"/>
        <v>45869</v>
      </c>
      <c r="Q735" s="30"/>
      <c r="R735" s="30"/>
      <c r="S735" s="30"/>
    </row>
    <row r="736" spans="1:19" x14ac:dyDescent="0.25">
      <c r="A736" t="s">
        <v>5223</v>
      </c>
      <c r="B736" t="s">
        <v>5225</v>
      </c>
      <c r="C736" t="s">
        <v>253</v>
      </c>
      <c r="D736" t="str">
        <f>VLOOKUP(C736,'Programas-Mestrado'!$C:$D,2,0)</f>
        <v>PPGL</v>
      </c>
      <c r="E736" t="s">
        <v>258</v>
      </c>
      <c r="F736" s="10">
        <v>44958</v>
      </c>
      <c r="G736" s="10">
        <v>45535</v>
      </c>
      <c r="H736" s="10">
        <f>EDATE(G736,1)</f>
        <v>45565</v>
      </c>
      <c r="I736" s="10" t="s">
        <v>987</v>
      </c>
      <c r="J736" s="10" t="s">
        <v>988</v>
      </c>
      <c r="K736" t="s">
        <v>3351</v>
      </c>
      <c r="P736" s="29">
        <f t="shared" si="11"/>
        <v>45535</v>
      </c>
      <c r="Q736" s="30"/>
      <c r="R736" s="30"/>
      <c r="S736" s="30"/>
    </row>
    <row r="737" spans="1:19" x14ac:dyDescent="0.25">
      <c r="A737" t="s">
        <v>6281</v>
      </c>
      <c r="B737" t="s">
        <v>6306</v>
      </c>
      <c r="C737" t="s">
        <v>253</v>
      </c>
      <c r="D737" t="str">
        <f>VLOOKUP(C737,'Programas-Mestrado'!$C:$D,2,0)</f>
        <v>PPGL</v>
      </c>
      <c r="E737" t="s">
        <v>258</v>
      </c>
      <c r="F737" s="10">
        <v>45139</v>
      </c>
      <c r="G737" s="10">
        <v>45869</v>
      </c>
      <c r="H737" s="10">
        <f>EDATE(G737,1)</f>
        <v>45900</v>
      </c>
      <c r="I737" t="s">
        <v>987</v>
      </c>
      <c r="J737" s="10" t="s">
        <v>988</v>
      </c>
      <c r="K737" t="s">
        <v>3351</v>
      </c>
      <c r="P737" s="29">
        <f t="shared" si="11"/>
        <v>45869</v>
      </c>
      <c r="Q737" s="30"/>
      <c r="R737" s="30"/>
      <c r="S737" s="30"/>
    </row>
    <row r="738" spans="1:19" x14ac:dyDescent="0.25">
      <c r="A738" t="s">
        <v>6282</v>
      </c>
      <c r="B738" t="s">
        <v>6307</v>
      </c>
      <c r="C738" t="s">
        <v>253</v>
      </c>
      <c r="D738" t="str">
        <f>VLOOKUP(C738,'Programas-Mestrado'!$C:$D,2,0)</f>
        <v>PPGL</v>
      </c>
      <c r="E738" t="s">
        <v>258</v>
      </c>
      <c r="F738" s="10">
        <v>45139</v>
      </c>
      <c r="G738" s="10">
        <v>45869</v>
      </c>
      <c r="H738" s="10">
        <f>EDATE(G738,1)</f>
        <v>45900</v>
      </c>
      <c r="I738" t="s">
        <v>987</v>
      </c>
      <c r="J738" s="10" t="s">
        <v>988</v>
      </c>
      <c r="K738" t="s">
        <v>3351</v>
      </c>
      <c r="P738" s="29">
        <f t="shared" si="11"/>
        <v>45869</v>
      </c>
      <c r="Q738" s="30"/>
      <c r="R738" s="30"/>
      <c r="S738" s="30"/>
    </row>
    <row r="739" spans="1:19" x14ac:dyDescent="0.25">
      <c r="A739" t="s">
        <v>6206</v>
      </c>
      <c r="B739" t="s">
        <v>6211</v>
      </c>
      <c r="C739" t="s">
        <v>253</v>
      </c>
      <c r="D739" t="str">
        <f>VLOOKUP(C739,'Programas-Mestrado'!$C:$D,2,0)</f>
        <v>PPGL</v>
      </c>
      <c r="E739" t="s">
        <v>517</v>
      </c>
      <c r="F739" s="10">
        <v>45047</v>
      </c>
      <c r="G739" s="10">
        <v>45900</v>
      </c>
      <c r="H739" s="10">
        <f>EDATE(G739,1)</f>
        <v>45930</v>
      </c>
      <c r="I739" s="10" t="s">
        <v>4843</v>
      </c>
      <c r="J739" s="10" t="s">
        <v>988</v>
      </c>
      <c r="K739" t="s">
        <v>3351</v>
      </c>
      <c r="P739" s="29">
        <f t="shared" si="11"/>
        <v>45900</v>
      </c>
      <c r="Q739" s="30"/>
      <c r="R739" s="30"/>
      <c r="S739" s="30"/>
    </row>
    <row r="740" spans="1:19" x14ac:dyDescent="0.25">
      <c r="A740" t="s">
        <v>6230</v>
      </c>
      <c r="B740" t="s">
        <v>6243</v>
      </c>
      <c r="C740" t="s">
        <v>253</v>
      </c>
      <c r="D740" t="str">
        <f>VLOOKUP(C740,'Programas-Mestrado'!$C:$D,2,0)</f>
        <v>PPGL</v>
      </c>
      <c r="E740" t="s">
        <v>517</v>
      </c>
      <c r="F740" s="10">
        <v>45078</v>
      </c>
      <c r="G740" s="10">
        <v>45869</v>
      </c>
      <c r="H740" s="10">
        <f>EDATE(G740,1)</f>
        <v>45900</v>
      </c>
      <c r="I740" s="10" t="s">
        <v>987</v>
      </c>
      <c r="J740" s="10" t="s">
        <v>988</v>
      </c>
      <c r="K740" t="s">
        <v>3351</v>
      </c>
      <c r="P740" s="29">
        <f t="shared" si="11"/>
        <v>45869</v>
      </c>
      <c r="Q740" s="30"/>
      <c r="R740" s="30"/>
      <c r="S740" s="30"/>
    </row>
    <row r="741" spans="1:19" x14ac:dyDescent="0.25">
      <c r="A741" t="s">
        <v>6278</v>
      </c>
      <c r="B741" t="s">
        <v>6303</v>
      </c>
      <c r="C741" t="s">
        <v>253</v>
      </c>
      <c r="D741" t="str">
        <f>VLOOKUP(C741,'Programas-Mestrado'!$C:$D,2,0)</f>
        <v>PPGL</v>
      </c>
      <c r="E741" t="s">
        <v>517</v>
      </c>
      <c r="F741" s="10">
        <v>45139</v>
      </c>
      <c r="G741" s="10">
        <v>46599</v>
      </c>
      <c r="H741" s="10">
        <f>EDATE(G741,1)</f>
        <v>46630</v>
      </c>
      <c r="I741" t="s">
        <v>987</v>
      </c>
      <c r="J741" s="10" t="s">
        <v>988</v>
      </c>
      <c r="K741" t="s">
        <v>3351</v>
      </c>
      <c r="P741" s="29">
        <f t="shared" si="11"/>
        <v>46599</v>
      </c>
      <c r="Q741" s="30"/>
      <c r="R741" s="30"/>
      <c r="S741" s="30"/>
    </row>
    <row r="742" spans="1:19" x14ac:dyDescent="0.25">
      <c r="A742" t="s">
        <v>3435</v>
      </c>
      <c r="B742" t="s">
        <v>6351</v>
      </c>
      <c r="C742" t="s">
        <v>253</v>
      </c>
      <c r="D742" t="str">
        <f>VLOOKUP(C742,'Programas-Mestrado'!$C:$D,2,0)</f>
        <v>PPGL</v>
      </c>
      <c r="E742" t="s">
        <v>517</v>
      </c>
      <c r="F742" s="10">
        <v>45139</v>
      </c>
      <c r="G742" s="10">
        <v>46599</v>
      </c>
      <c r="H742" s="10">
        <f>EDATE(G742,1)</f>
        <v>46630</v>
      </c>
      <c r="I742" s="10" t="s">
        <v>987</v>
      </c>
      <c r="J742" s="10" t="s">
        <v>988</v>
      </c>
      <c r="K742" t="s">
        <v>3351</v>
      </c>
      <c r="P742" s="29">
        <f t="shared" si="11"/>
        <v>46599</v>
      </c>
      <c r="Q742" s="30"/>
      <c r="R742" s="30"/>
      <c r="S742" s="30"/>
    </row>
    <row r="743" spans="1:19" x14ac:dyDescent="0.25">
      <c r="A743" t="s">
        <v>6470</v>
      </c>
      <c r="B743" t="s">
        <v>6486</v>
      </c>
      <c r="C743" t="s">
        <v>253</v>
      </c>
      <c r="D743" t="str">
        <f>VLOOKUP(C743,'Programas-Mestrado'!$C:$D,2,0)</f>
        <v>PPGL</v>
      </c>
      <c r="E743" t="s">
        <v>517</v>
      </c>
      <c r="F743" s="10">
        <v>45200</v>
      </c>
      <c r="G743" s="10">
        <v>46599</v>
      </c>
      <c r="H743" s="10">
        <f>EDATE(G743,1)</f>
        <v>46630</v>
      </c>
      <c r="I743" s="10" t="s">
        <v>987</v>
      </c>
      <c r="J743" s="10" t="s">
        <v>988</v>
      </c>
      <c r="K743" t="s">
        <v>3351</v>
      </c>
      <c r="P743" s="29">
        <f t="shared" si="11"/>
        <v>46599</v>
      </c>
      <c r="Q743" s="30"/>
      <c r="R743" s="30"/>
      <c r="S743" s="30"/>
    </row>
    <row r="744" spans="1:19" x14ac:dyDescent="0.25">
      <c r="A744" t="s">
        <v>6115</v>
      </c>
      <c r="B744" t="s">
        <v>7358</v>
      </c>
      <c r="C744" t="s">
        <v>253</v>
      </c>
      <c r="D744" t="str">
        <f>VLOOKUP(C744,'Programas-Mestrado'!$C:$D,2,0)</f>
        <v>PPGL</v>
      </c>
      <c r="E744" t="s">
        <v>517</v>
      </c>
      <c r="F744" s="10">
        <v>45474</v>
      </c>
      <c r="G744" s="10">
        <v>46418</v>
      </c>
      <c r="H744" s="10">
        <f>EDATE(G744,1)</f>
        <v>46446</v>
      </c>
      <c r="I744" s="10" t="s">
        <v>987</v>
      </c>
      <c r="J744" s="10" t="s">
        <v>988</v>
      </c>
      <c r="K744" t="s">
        <v>3351</v>
      </c>
      <c r="P744" s="29">
        <f t="shared" si="11"/>
        <v>46418</v>
      </c>
      <c r="Q744" s="30"/>
      <c r="R744" s="30"/>
      <c r="S744" s="30"/>
    </row>
    <row r="745" spans="1:19" x14ac:dyDescent="0.25">
      <c r="A745" t="s">
        <v>1228</v>
      </c>
      <c r="B745" t="s">
        <v>1998</v>
      </c>
      <c r="C745" t="s">
        <v>253</v>
      </c>
      <c r="D745" t="str">
        <f>VLOOKUP(C745,'Programas-Mestrado'!$C:$D,2,0)</f>
        <v>PPGL</v>
      </c>
      <c r="E745" t="s">
        <v>517</v>
      </c>
      <c r="F745" s="10">
        <v>43922</v>
      </c>
      <c r="G745" s="10">
        <v>45596</v>
      </c>
      <c r="H745" s="10">
        <f>EDATE(G745,1)</f>
        <v>45626</v>
      </c>
      <c r="I745" s="10" t="s">
        <v>987</v>
      </c>
      <c r="J745" s="10" t="s">
        <v>988</v>
      </c>
      <c r="K745" t="s">
        <v>3351</v>
      </c>
      <c r="P745" s="29">
        <f t="shared" si="11"/>
        <v>45596</v>
      </c>
      <c r="Q745" s="30"/>
      <c r="R745" s="30"/>
      <c r="S745" s="30"/>
    </row>
    <row r="746" spans="1:19" x14ac:dyDescent="0.25">
      <c r="A746" t="s">
        <v>6471</v>
      </c>
      <c r="B746" t="s">
        <v>6487</v>
      </c>
      <c r="C746" t="s">
        <v>253</v>
      </c>
      <c r="D746" t="str">
        <f>VLOOKUP(C746,'Programas-Mestrado'!$C:$D,2,0)</f>
        <v>PPGL</v>
      </c>
      <c r="E746" t="s">
        <v>517</v>
      </c>
      <c r="F746" s="10">
        <v>45200</v>
      </c>
      <c r="G746" s="10">
        <v>46599</v>
      </c>
      <c r="H746" s="10">
        <f>EDATE(G746,1)</f>
        <v>46630</v>
      </c>
      <c r="I746" s="10" t="s">
        <v>987</v>
      </c>
      <c r="J746" s="10" t="s">
        <v>988</v>
      </c>
      <c r="K746" t="s">
        <v>3351</v>
      </c>
      <c r="P746" s="29">
        <f t="shared" si="11"/>
        <v>46599</v>
      </c>
      <c r="Q746" s="30"/>
      <c r="R746" s="30"/>
      <c r="S746" s="30"/>
    </row>
    <row r="747" spans="1:19" x14ac:dyDescent="0.25">
      <c r="A747" t="s">
        <v>5123</v>
      </c>
      <c r="B747" t="s">
        <v>5413</v>
      </c>
      <c r="C747" t="s">
        <v>253</v>
      </c>
      <c r="D747" t="str">
        <f>VLOOKUP(C747,'Programas-Mestrado'!$C:$D,2,0)</f>
        <v>PPGL</v>
      </c>
      <c r="E747" t="s">
        <v>517</v>
      </c>
      <c r="F747" s="10">
        <v>44986</v>
      </c>
      <c r="G747" s="10">
        <v>46203</v>
      </c>
      <c r="H747" s="10">
        <f>EDATE(G747,1)</f>
        <v>46233</v>
      </c>
      <c r="I747" s="10" t="s">
        <v>987</v>
      </c>
      <c r="J747" s="10" t="s">
        <v>988</v>
      </c>
      <c r="K747" t="s">
        <v>3351</v>
      </c>
      <c r="P747" s="29">
        <f t="shared" si="11"/>
        <v>46203</v>
      </c>
      <c r="Q747" s="30"/>
      <c r="R747" s="30"/>
      <c r="S747" s="30"/>
    </row>
    <row r="748" spans="1:19" x14ac:dyDescent="0.25">
      <c r="A748" t="s">
        <v>6279</v>
      </c>
      <c r="B748" t="s">
        <v>6304</v>
      </c>
      <c r="C748" t="s">
        <v>253</v>
      </c>
      <c r="D748" t="str">
        <f>VLOOKUP(C748,'Programas-Mestrado'!$C:$D,2,0)</f>
        <v>PPGL</v>
      </c>
      <c r="E748" t="s">
        <v>517</v>
      </c>
      <c r="F748" s="10">
        <v>45139</v>
      </c>
      <c r="G748" s="10">
        <v>46599</v>
      </c>
      <c r="H748" s="10">
        <f>EDATE(G748,1)</f>
        <v>46630</v>
      </c>
      <c r="I748" s="10" t="s">
        <v>987</v>
      </c>
      <c r="J748" s="10" t="s">
        <v>988</v>
      </c>
      <c r="K748" t="s">
        <v>3351</v>
      </c>
      <c r="P748" s="29">
        <f t="shared" si="11"/>
        <v>46599</v>
      </c>
      <c r="Q748" s="30"/>
      <c r="R748" s="30"/>
      <c r="S748" s="30"/>
    </row>
    <row r="749" spans="1:19" x14ac:dyDescent="0.25">
      <c r="A749" t="s">
        <v>4958</v>
      </c>
      <c r="B749" t="s">
        <v>5101</v>
      </c>
      <c r="C749" t="s">
        <v>253</v>
      </c>
      <c r="D749" t="str">
        <f>VLOOKUP(C749,'Programas-Mestrado'!$C:$D,2,0)</f>
        <v>PPGL</v>
      </c>
      <c r="E749" t="s">
        <v>517</v>
      </c>
      <c r="F749" s="10">
        <v>44835</v>
      </c>
      <c r="G749" s="10">
        <v>45869</v>
      </c>
      <c r="H749" s="10">
        <f>EDATE(G749,1)</f>
        <v>45900</v>
      </c>
      <c r="I749" s="10" t="s">
        <v>987</v>
      </c>
      <c r="J749" s="10" t="s">
        <v>3556</v>
      </c>
      <c r="K749" t="s">
        <v>3351</v>
      </c>
      <c r="P749" s="29">
        <f t="shared" si="11"/>
        <v>45869</v>
      </c>
      <c r="Q749" s="30"/>
      <c r="R749" s="30"/>
      <c r="S749" s="30"/>
    </row>
    <row r="750" spans="1:19" x14ac:dyDescent="0.25">
      <c r="A750" t="s">
        <v>6142</v>
      </c>
      <c r="B750" t="s">
        <v>6176</v>
      </c>
      <c r="C750" t="s">
        <v>246</v>
      </c>
      <c r="D750" t="str">
        <f>VLOOKUP(C750,'Programas-Mestrado'!$C:$D,2,0)</f>
        <v>PPGLit</v>
      </c>
      <c r="E750" t="s">
        <v>258</v>
      </c>
      <c r="F750" s="10">
        <v>45047</v>
      </c>
      <c r="G750" s="10">
        <v>45777</v>
      </c>
      <c r="H750" s="10">
        <f>EDATE(G750,1)</f>
        <v>45807</v>
      </c>
      <c r="I750" s="10" t="s">
        <v>4843</v>
      </c>
      <c r="J750" s="10" t="s">
        <v>988</v>
      </c>
      <c r="K750" t="s">
        <v>3351</v>
      </c>
      <c r="P750" s="29">
        <f t="shared" si="11"/>
        <v>45777</v>
      </c>
      <c r="Q750" s="30"/>
      <c r="R750" s="30"/>
      <c r="S750" s="30"/>
    </row>
    <row r="751" spans="1:19" x14ac:dyDescent="0.25">
      <c r="A751" t="s">
        <v>7156</v>
      </c>
      <c r="B751" t="s">
        <v>7185</v>
      </c>
      <c r="C751" t="s">
        <v>246</v>
      </c>
      <c r="D751" t="str">
        <f>VLOOKUP(C751,'Programas-Mestrado'!$C:$D,2,0)</f>
        <v>PPGLit</v>
      </c>
      <c r="E751" t="s">
        <v>258</v>
      </c>
      <c r="F751" s="10">
        <v>45413</v>
      </c>
      <c r="G751" s="10">
        <v>46142</v>
      </c>
      <c r="H751" s="10">
        <f>EDATE(G751,1)</f>
        <v>46172</v>
      </c>
      <c r="I751" s="10" t="s">
        <v>4843</v>
      </c>
      <c r="J751" s="10" t="s">
        <v>988</v>
      </c>
      <c r="K751" t="s">
        <v>3351</v>
      </c>
      <c r="P751" s="29">
        <f t="shared" si="11"/>
        <v>46142</v>
      </c>
      <c r="Q751" s="30"/>
      <c r="R751" s="30"/>
      <c r="S751" s="30"/>
    </row>
    <row r="752" spans="1:19" x14ac:dyDescent="0.25">
      <c r="A752" t="s">
        <v>7130</v>
      </c>
      <c r="B752" t="s">
        <v>7143</v>
      </c>
      <c r="C752" t="s">
        <v>246</v>
      </c>
      <c r="D752" t="str">
        <f>VLOOKUP(C752,'Programas-Mestrado'!$C:$D,2,0)</f>
        <v>PPGLit</v>
      </c>
      <c r="E752" t="s">
        <v>258</v>
      </c>
      <c r="F752" s="10">
        <v>45383</v>
      </c>
      <c r="G752" s="10">
        <v>46112</v>
      </c>
      <c r="H752" s="10">
        <f>EDATE(G752,1)</f>
        <v>46142</v>
      </c>
      <c r="I752" s="10" t="s">
        <v>987</v>
      </c>
      <c r="J752" s="10" t="s">
        <v>988</v>
      </c>
      <c r="K752" t="s">
        <v>3351</v>
      </c>
      <c r="P752" s="29">
        <f t="shared" si="11"/>
        <v>46112</v>
      </c>
      <c r="Q752" s="30"/>
      <c r="R752" s="30"/>
      <c r="S752" s="30"/>
    </row>
    <row r="753" spans="1:19" x14ac:dyDescent="0.25">
      <c r="A753" t="s">
        <v>5041</v>
      </c>
      <c r="B753" t="s">
        <v>5060</v>
      </c>
      <c r="C753" t="s">
        <v>246</v>
      </c>
      <c r="D753" t="str">
        <f>VLOOKUP(C753,'Programas-Mestrado'!$C:$D,2,0)</f>
        <v>PPGLit</v>
      </c>
      <c r="E753" t="s">
        <v>258</v>
      </c>
      <c r="F753" s="10">
        <v>44805</v>
      </c>
      <c r="G753" s="10">
        <v>45535</v>
      </c>
      <c r="H753" s="10">
        <f>EDATE(G753,1)</f>
        <v>45565</v>
      </c>
      <c r="I753" s="10" t="s">
        <v>987</v>
      </c>
      <c r="J753" s="10" t="s">
        <v>988</v>
      </c>
      <c r="K753" t="s">
        <v>3351</v>
      </c>
      <c r="P753" s="29">
        <f t="shared" si="11"/>
        <v>45535</v>
      </c>
      <c r="Q753" s="30"/>
      <c r="R753" s="30"/>
      <c r="S753" s="30"/>
    </row>
    <row r="754" spans="1:19" x14ac:dyDescent="0.25">
      <c r="A754" t="s">
        <v>5043</v>
      </c>
      <c r="B754" t="s">
        <v>5062</v>
      </c>
      <c r="C754" t="s">
        <v>246</v>
      </c>
      <c r="D754" t="str">
        <f>VLOOKUP(C754,'Programas-Mestrado'!$C:$D,2,0)</f>
        <v>PPGLit</v>
      </c>
      <c r="E754" t="s">
        <v>258</v>
      </c>
      <c r="F754" s="10">
        <v>44805</v>
      </c>
      <c r="G754" s="10">
        <v>45535</v>
      </c>
      <c r="H754" s="10">
        <f>EDATE(G754,1)</f>
        <v>45565</v>
      </c>
      <c r="I754" t="s">
        <v>987</v>
      </c>
      <c r="J754" s="10" t="s">
        <v>988</v>
      </c>
      <c r="K754" t="s">
        <v>3351</v>
      </c>
      <c r="P754" s="29">
        <f t="shared" si="11"/>
        <v>45535</v>
      </c>
      <c r="Q754" s="30"/>
      <c r="R754" s="30"/>
      <c r="S754" s="30"/>
    </row>
    <row r="755" spans="1:19" x14ac:dyDescent="0.25">
      <c r="A755" t="s">
        <v>5240</v>
      </c>
      <c r="B755" t="s">
        <v>5242</v>
      </c>
      <c r="C755" t="s">
        <v>246</v>
      </c>
      <c r="D755" t="str">
        <f>VLOOKUP(C755,'Programas-Mestrado'!$C:$D,2,0)</f>
        <v>PPGLit</v>
      </c>
      <c r="E755" t="s">
        <v>258</v>
      </c>
      <c r="F755" s="10">
        <v>44958</v>
      </c>
      <c r="G755" s="10">
        <v>45688</v>
      </c>
      <c r="H755" s="10">
        <f>EDATE(G755,1)</f>
        <v>45716</v>
      </c>
      <c r="I755" s="10" t="s">
        <v>987</v>
      </c>
      <c r="J755" s="10" t="s">
        <v>988</v>
      </c>
      <c r="K755" t="s">
        <v>3351</v>
      </c>
      <c r="P755" s="29">
        <f t="shared" si="11"/>
        <v>45688</v>
      </c>
      <c r="Q755" s="30"/>
      <c r="R755" s="30"/>
      <c r="S755" s="30"/>
    </row>
    <row r="756" spans="1:19" x14ac:dyDescent="0.25">
      <c r="A756" t="s">
        <v>5045</v>
      </c>
      <c r="B756" t="s">
        <v>5064</v>
      </c>
      <c r="C756" t="s">
        <v>246</v>
      </c>
      <c r="D756" t="str">
        <f>VLOOKUP(C756,'Programas-Mestrado'!$C:$D,2,0)</f>
        <v>PPGLit</v>
      </c>
      <c r="E756" t="s">
        <v>258</v>
      </c>
      <c r="F756" s="10">
        <v>44805</v>
      </c>
      <c r="G756" s="10">
        <v>45535</v>
      </c>
      <c r="H756" s="10">
        <f>EDATE(G756,1)</f>
        <v>45565</v>
      </c>
      <c r="I756" s="10" t="s">
        <v>987</v>
      </c>
      <c r="J756" s="10" t="s">
        <v>988</v>
      </c>
      <c r="K756" t="s">
        <v>3351</v>
      </c>
      <c r="P756" s="29">
        <f t="shared" si="11"/>
        <v>45535</v>
      </c>
      <c r="Q756" s="30"/>
      <c r="R756" s="30"/>
      <c r="S756" s="30"/>
    </row>
    <row r="757" spans="1:19" x14ac:dyDescent="0.25">
      <c r="A757" t="s">
        <v>6473</v>
      </c>
      <c r="B757" t="s">
        <v>6490</v>
      </c>
      <c r="C757" t="s">
        <v>246</v>
      </c>
      <c r="D757" t="str">
        <f>VLOOKUP(C757,'Programas-Mestrado'!$C:$D,2,0)</f>
        <v>PPGLit</v>
      </c>
      <c r="E757" t="s">
        <v>258</v>
      </c>
      <c r="F757" s="10">
        <v>45200</v>
      </c>
      <c r="G757" s="10">
        <v>45716</v>
      </c>
      <c r="H757" s="10">
        <f>EDATE(G757,1)</f>
        <v>45744</v>
      </c>
      <c r="I757" t="s">
        <v>987</v>
      </c>
      <c r="J757" s="10" t="s">
        <v>988</v>
      </c>
      <c r="K757" t="s">
        <v>3351</v>
      </c>
      <c r="P757" s="29">
        <f t="shared" si="11"/>
        <v>45716</v>
      </c>
      <c r="Q757" s="30"/>
      <c r="R757" s="30"/>
      <c r="S757" s="30"/>
    </row>
    <row r="758" spans="1:19" x14ac:dyDescent="0.25">
      <c r="A758" t="s">
        <v>6231</v>
      </c>
      <c r="B758" t="s">
        <v>6244</v>
      </c>
      <c r="C758" t="s">
        <v>246</v>
      </c>
      <c r="D758" t="str">
        <f>VLOOKUP(C758,'Programas-Mestrado'!$C:$D,2,0)</f>
        <v>PPGLit</v>
      </c>
      <c r="E758" t="s">
        <v>258</v>
      </c>
      <c r="F758" s="10">
        <v>45078</v>
      </c>
      <c r="G758" s="10">
        <v>45808</v>
      </c>
      <c r="H758" s="10">
        <f>EDATE(G758,1)</f>
        <v>45838</v>
      </c>
      <c r="I758" s="10" t="s">
        <v>987</v>
      </c>
      <c r="J758" s="10" t="s">
        <v>988</v>
      </c>
      <c r="K758" t="s">
        <v>3351</v>
      </c>
      <c r="P758" s="29">
        <f t="shared" si="11"/>
        <v>45808</v>
      </c>
      <c r="Q758" s="30"/>
      <c r="R758" s="30"/>
      <c r="S758" s="30"/>
    </row>
    <row r="759" spans="1:19" x14ac:dyDescent="0.25">
      <c r="A759" t="s">
        <v>4789</v>
      </c>
      <c r="B759" t="s">
        <v>4806</v>
      </c>
      <c r="C759" t="s">
        <v>246</v>
      </c>
      <c r="D759" t="str">
        <f>VLOOKUP(C759,'Programas-Mestrado'!$C:$D,2,0)</f>
        <v>PPGLit</v>
      </c>
      <c r="E759" t="s">
        <v>517</v>
      </c>
      <c r="F759" s="10">
        <v>44743</v>
      </c>
      <c r="G759" s="10">
        <v>46203</v>
      </c>
      <c r="H759" s="10">
        <f>EDATE(G759,1)</f>
        <v>46233</v>
      </c>
      <c r="I759" s="10" t="s">
        <v>987</v>
      </c>
      <c r="J759" s="10" t="s">
        <v>988</v>
      </c>
      <c r="K759" t="s">
        <v>3351</v>
      </c>
      <c r="P759" s="29">
        <f t="shared" si="11"/>
        <v>46203</v>
      </c>
      <c r="Q759" s="30"/>
      <c r="R759" s="30"/>
      <c r="S759" s="30"/>
    </row>
    <row r="760" spans="1:19" x14ac:dyDescent="0.25">
      <c r="A760" t="s">
        <v>7057</v>
      </c>
      <c r="B760" t="s">
        <v>7099</v>
      </c>
      <c r="C760" t="s">
        <v>246</v>
      </c>
      <c r="D760" t="str">
        <f>VLOOKUP(C760,'Programas-Mestrado'!$C:$D,2,0)</f>
        <v>PPGLit</v>
      </c>
      <c r="E760" t="s">
        <v>517</v>
      </c>
      <c r="F760" s="10">
        <v>45383</v>
      </c>
      <c r="G760" s="10">
        <v>46843</v>
      </c>
      <c r="H760" s="10">
        <f>EDATE(G760,1)</f>
        <v>46873</v>
      </c>
      <c r="I760" t="s">
        <v>987</v>
      </c>
      <c r="J760" s="10" t="s">
        <v>988</v>
      </c>
      <c r="K760" t="s">
        <v>3351</v>
      </c>
      <c r="P760" s="29">
        <f t="shared" si="11"/>
        <v>46843</v>
      </c>
      <c r="Q760" s="30"/>
      <c r="R760" s="30"/>
      <c r="S760" s="30"/>
    </row>
    <row r="761" spans="1:19" x14ac:dyDescent="0.25">
      <c r="A761" t="s">
        <v>139</v>
      </c>
      <c r="B761" t="s">
        <v>4557</v>
      </c>
      <c r="C761" t="s">
        <v>246</v>
      </c>
      <c r="D761" t="str">
        <f>VLOOKUP(C761,'Programas-Mestrado'!$C:$D,2,0)</f>
        <v>PPGLit</v>
      </c>
      <c r="E761" t="s">
        <v>517</v>
      </c>
      <c r="F761" s="10">
        <v>44621</v>
      </c>
      <c r="G761" s="10">
        <v>46081</v>
      </c>
      <c r="H761" s="10">
        <f>EDATE(G761,1)</f>
        <v>46109</v>
      </c>
      <c r="I761" s="10" t="s">
        <v>987</v>
      </c>
      <c r="J761" s="10" t="s">
        <v>988</v>
      </c>
      <c r="K761" t="s">
        <v>3351</v>
      </c>
      <c r="P761" s="29">
        <f t="shared" si="11"/>
        <v>46081</v>
      </c>
      <c r="Q761" s="30"/>
      <c r="R761" s="30"/>
      <c r="S761" s="30"/>
    </row>
    <row r="762" spans="1:19" x14ac:dyDescent="0.25">
      <c r="A762" t="s">
        <v>3588</v>
      </c>
      <c r="B762" t="s">
        <v>3658</v>
      </c>
      <c r="C762" t="s">
        <v>246</v>
      </c>
      <c r="D762" t="str">
        <f>VLOOKUP(C762,'Programas-Mestrado'!$C:$D,2,0)</f>
        <v>PPGLit</v>
      </c>
      <c r="E762" t="s">
        <v>517</v>
      </c>
      <c r="F762" s="10">
        <v>44256</v>
      </c>
      <c r="G762" s="10">
        <v>45716</v>
      </c>
      <c r="H762" s="10">
        <f>EDATE(G762,1)</f>
        <v>45744</v>
      </c>
      <c r="I762" t="s">
        <v>987</v>
      </c>
      <c r="J762" s="10" t="s">
        <v>988</v>
      </c>
      <c r="K762" t="s">
        <v>3351</v>
      </c>
      <c r="P762" s="29">
        <f t="shared" si="11"/>
        <v>45716</v>
      </c>
      <c r="Q762" s="30"/>
      <c r="R762" s="30"/>
      <c r="S762" s="30"/>
    </row>
    <row r="763" spans="1:19" x14ac:dyDescent="0.25">
      <c r="A763" t="s">
        <v>4999</v>
      </c>
      <c r="B763" t="s">
        <v>5023</v>
      </c>
      <c r="C763" t="s">
        <v>246</v>
      </c>
      <c r="D763" t="str">
        <f>VLOOKUP(C763,'Programas-Mestrado'!$C:$D,2,0)</f>
        <v>PPGLit</v>
      </c>
      <c r="E763" t="s">
        <v>517</v>
      </c>
      <c r="F763" s="10">
        <v>44805</v>
      </c>
      <c r="G763" s="10">
        <v>46265</v>
      </c>
      <c r="H763" s="10">
        <f>EDATE(G763,1)</f>
        <v>46295</v>
      </c>
      <c r="I763" s="10" t="s">
        <v>987</v>
      </c>
      <c r="J763" s="10" t="s">
        <v>988</v>
      </c>
      <c r="K763" t="s">
        <v>3351</v>
      </c>
      <c r="P763" s="29">
        <f t="shared" si="11"/>
        <v>46265</v>
      </c>
      <c r="Q763" s="30"/>
      <c r="R763" s="30"/>
      <c r="S763" s="30"/>
    </row>
    <row r="764" spans="1:19" x14ac:dyDescent="0.25">
      <c r="A764" t="s">
        <v>839</v>
      </c>
      <c r="B764" t="s">
        <v>5447</v>
      </c>
      <c r="C764" t="s">
        <v>246</v>
      </c>
      <c r="D764" t="str">
        <f>VLOOKUP(C764,'Programas-Mestrado'!$C:$D,2,0)</f>
        <v>PPGLit</v>
      </c>
      <c r="E764" t="s">
        <v>517</v>
      </c>
      <c r="F764" s="10">
        <v>44986</v>
      </c>
      <c r="G764" s="10">
        <v>46446</v>
      </c>
      <c r="H764" s="10">
        <f>EDATE(G764,1)</f>
        <v>46474</v>
      </c>
      <c r="I764" s="10" t="s">
        <v>987</v>
      </c>
      <c r="J764" s="10" t="s">
        <v>988</v>
      </c>
      <c r="K764" t="s">
        <v>3351</v>
      </c>
      <c r="P764" s="29">
        <f t="shared" si="11"/>
        <v>46446</v>
      </c>
      <c r="Q764" s="30"/>
      <c r="R764" s="30"/>
      <c r="S764" s="30"/>
    </row>
    <row r="765" spans="1:19" x14ac:dyDescent="0.25">
      <c r="A765" t="s">
        <v>7058</v>
      </c>
      <c r="B765" t="s">
        <v>7100</v>
      </c>
      <c r="C765" t="s">
        <v>246</v>
      </c>
      <c r="D765" t="str">
        <f>VLOOKUP(C765,'Programas-Mestrado'!$C:$D,2,0)</f>
        <v>PPGLit</v>
      </c>
      <c r="E765" t="s">
        <v>517</v>
      </c>
      <c r="F765" s="10">
        <v>45383</v>
      </c>
      <c r="G765" s="10">
        <v>46843</v>
      </c>
      <c r="H765" s="10">
        <f>EDATE(G765,1)</f>
        <v>46873</v>
      </c>
      <c r="I765" t="s">
        <v>987</v>
      </c>
      <c r="J765" s="10" t="s">
        <v>988</v>
      </c>
      <c r="K765" t="s">
        <v>3351</v>
      </c>
      <c r="P765" s="29">
        <f t="shared" si="11"/>
        <v>46843</v>
      </c>
      <c r="Q765" s="30"/>
      <c r="R765" s="30"/>
      <c r="S765" s="30"/>
    </row>
    <row r="766" spans="1:19" x14ac:dyDescent="0.25">
      <c r="A766" t="s">
        <v>7059</v>
      </c>
      <c r="B766" t="s">
        <v>7101</v>
      </c>
      <c r="C766" t="s">
        <v>246</v>
      </c>
      <c r="D766" t="str">
        <f>VLOOKUP(C766,'Programas-Mestrado'!$C:$D,2,0)</f>
        <v>PPGLit</v>
      </c>
      <c r="E766" t="s">
        <v>517</v>
      </c>
      <c r="F766" s="10">
        <v>45383</v>
      </c>
      <c r="G766" s="10">
        <v>46843</v>
      </c>
      <c r="H766" s="10">
        <f>EDATE(G766,1)</f>
        <v>46873</v>
      </c>
      <c r="I766" s="10" t="s">
        <v>987</v>
      </c>
      <c r="J766" s="10" t="s">
        <v>988</v>
      </c>
      <c r="K766" t="s">
        <v>3351</v>
      </c>
      <c r="P766" s="29">
        <f t="shared" si="11"/>
        <v>46843</v>
      </c>
      <c r="Q766" s="30"/>
      <c r="R766" s="30"/>
      <c r="S766" s="30"/>
    </row>
    <row r="767" spans="1:19" x14ac:dyDescent="0.25">
      <c r="A767" t="s">
        <v>1109</v>
      </c>
      <c r="B767" t="s">
        <v>5448</v>
      </c>
      <c r="C767" t="s">
        <v>246</v>
      </c>
      <c r="D767" t="str">
        <f>VLOOKUP(C767,'Programas-Mestrado'!$C:$D,2,0)</f>
        <v>PPGLit</v>
      </c>
      <c r="E767" t="s">
        <v>517</v>
      </c>
      <c r="F767" s="10">
        <v>44986</v>
      </c>
      <c r="G767" s="10">
        <v>46446</v>
      </c>
      <c r="H767" s="10">
        <f>EDATE(G767,1)</f>
        <v>46474</v>
      </c>
      <c r="I767" s="10" t="s">
        <v>987</v>
      </c>
      <c r="J767" s="10" t="s">
        <v>988</v>
      </c>
      <c r="K767" t="s">
        <v>3351</v>
      </c>
      <c r="P767" s="29">
        <f t="shared" si="11"/>
        <v>46446</v>
      </c>
      <c r="Q767" s="30"/>
      <c r="R767" s="30"/>
      <c r="S767" s="30"/>
    </row>
    <row r="768" spans="1:19" x14ac:dyDescent="0.25">
      <c r="A768" t="s">
        <v>7060</v>
      </c>
      <c r="B768" t="s">
        <v>7102</v>
      </c>
      <c r="C768" t="s">
        <v>246</v>
      </c>
      <c r="D768" t="str">
        <f>VLOOKUP(C768,'Programas-Mestrado'!$C:$D,2,0)</f>
        <v>PPGLit</v>
      </c>
      <c r="E768" t="s">
        <v>517</v>
      </c>
      <c r="F768" s="10">
        <v>45383</v>
      </c>
      <c r="G768" s="10">
        <v>46843</v>
      </c>
      <c r="H768" s="10">
        <f>EDATE(G768,1)</f>
        <v>46873</v>
      </c>
      <c r="I768" s="10" t="s">
        <v>987</v>
      </c>
      <c r="J768" s="10" t="s">
        <v>988</v>
      </c>
      <c r="K768" t="s">
        <v>3351</v>
      </c>
      <c r="P768" s="29">
        <f t="shared" si="11"/>
        <v>46843</v>
      </c>
      <c r="Q768" s="30"/>
      <c r="R768" s="30"/>
      <c r="S768" s="30"/>
    </row>
    <row r="769" spans="1:19" x14ac:dyDescent="0.25">
      <c r="A769" t="s">
        <v>7061</v>
      </c>
      <c r="B769" t="s">
        <v>7103</v>
      </c>
      <c r="C769" t="s">
        <v>246</v>
      </c>
      <c r="D769" t="str">
        <f>VLOOKUP(C769,'Programas-Mestrado'!$C:$D,2,0)</f>
        <v>PPGLit</v>
      </c>
      <c r="E769" t="s">
        <v>517</v>
      </c>
      <c r="F769" s="10">
        <v>45383</v>
      </c>
      <c r="G769" s="10">
        <v>46843</v>
      </c>
      <c r="H769" s="10">
        <f>EDATE(G769,1)</f>
        <v>46873</v>
      </c>
      <c r="I769" s="10" t="s">
        <v>987</v>
      </c>
      <c r="J769" s="10" t="s">
        <v>988</v>
      </c>
      <c r="K769" t="s">
        <v>3351</v>
      </c>
      <c r="P769" s="29">
        <f t="shared" si="11"/>
        <v>46843</v>
      </c>
      <c r="Q769" s="30"/>
      <c r="R769" s="30"/>
      <c r="S769" s="30"/>
    </row>
    <row r="770" spans="1:19" x14ac:dyDescent="0.25">
      <c r="A770" t="s">
        <v>145</v>
      </c>
      <c r="B770" t="s">
        <v>3659</v>
      </c>
      <c r="C770" t="s">
        <v>246</v>
      </c>
      <c r="D770" t="str">
        <f>VLOOKUP(C770,'Programas-Mestrado'!$C:$D,2,0)</f>
        <v>PPGLit</v>
      </c>
      <c r="E770" t="s">
        <v>517</v>
      </c>
      <c r="F770" s="10">
        <v>44256</v>
      </c>
      <c r="G770" s="10">
        <v>45716</v>
      </c>
      <c r="H770" s="10">
        <f>EDATE(G770,1)</f>
        <v>45744</v>
      </c>
      <c r="I770" s="10" t="s">
        <v>987</v>
      </c>
      <c r="J770" s="10" t="s">
        <v>988</v>
      </c>
      <c r="K770" t="s">
        <v>3351</v>
      </c>
      <c r="P770" s="29">
        <f t="shared" ref="P770:P833" si="12">EDATE(G770,0)</f>
        <v>45716</v>
      </c>
      <c r="Q770" s="30"/>
      <c r="R770" s="30"/>
      <c r="S770" s="30"/>
    </row>
    <row r="771" spans="1:19" x14ac:dyDescent="0.25">
      <c r="A771" t="s">
        <v>7208</v>
      </c>
      <c r="B771" t="s">
        <v>7220</v>
      </c>
      <c r="C771" t="s">
        <v>254</v>
      </c>
      <c r="D771" t="str">
        <f>VLOOKUP(C771,'Programas-Mestrado'!$C:$D,2,0)</f>
        <v>PPGM</v>
      </c>
      <c r="E771" t="s">
        <v>258</v>
      </c>
      <c r="F771" s="10">
        <v>45413</v>
      </c>
      <c r="G771" s="10">
        <v>46142</v>
      </c>
      <c r="H771" s="10">
        <f>EDATE(G771,1)</f>
        <v>46172</v>
      </c>
      <c r="I771" s="10" t="s">
        <v>987</v>
      </c>
      <c r="J771" s="10" t="s">
        <v>988</v>
      </c>
      <c r="K771" t="s">
        <v>3351</v>
      </c>
      <c r="P771" s="29">
        <f t="shared" si="12"/>
        <v>46142</v>
      </c>
      <c r="Q771" s="30"/>
      <c r="R771" s="30"/>
      <c r="S771" s="30"/>
    </row>
    <row r="772" spans="1:19" x14ac:dyDescent="0.25">
      <c r="A772" t="s">
        <v>6501</v>
      </c>
      <c r="B772" t="s">
        <v>6510</v>
      </c>
      <c r="C772" t="s">
        <v>254</v>
      </c>
      <c r="D772" t="str">
        <f>VLOOKUP(C772,'Programas-Mestrado'!$C:$D,2,0)</f>
        <v>PPGM</v>
      </c>
      <c r="E772" t="s">
        <v>258</v>
      </c>
      <c r="F772" s="10">
        <v>45231</v>
      </c>
      <c r="G772" s="10">
        <v>45961</v>
      </c>
      <c r="H772" s="10">
        <f>EDATE(G772,1)</f>
        <v>45991</v>
      </c>
      <c r="I772" s="10" t="s">
        <v>987</v>
      </c>
      <c r="J772" s="10" t="s">
        <v>988</v>
      </c>
      <c r="K772" t="s">
        <v>3351</v>
      </c>
      <c r="P772" s="29">
        <f t="shared" si="12"/>
        <v>45961</v>
      </c>
      <c r="Q772" s="30"/>
      <c r="R772" s="30"/>
      <c r="S772" s="30"/>
    </row>
    <row r="773" spans="1:19" x14ac:dyDescent="0.25">
      <c r="A773" t="s">
        <v>6540</v>
      </c>
      <c r="B773" t="s">
        <v>6552</v>
      </c>
      <c r="C773" t="s">
        <v>254</v>
      </c>
      <c r="D773" t="str">
        <f>VLOOKUP(C773,'Programas-Mestrado'!$C:$D,2,0)</f>
        <v>PPGM</v>
      </c>
      <c r="E773" t="s">
        <v>258</v>
      </c>
      <c r="F773" s="10">
        <v>45261</v>
      </c>
      <c r="G773" s="10">
        <v>45991</v>
      </c>
      <c r="H773" s="10">
        <f>EDATE(G773,1)</f>
        <v>46021</v>
      </c>
      <c r="I773" s="10" t="s">
        <v>987</v>
      </c>
      <c r="J773" s="10" t="s">
        <v>988</v>
      </c>
      <c r="K773" t="s">
        <v>3351</v>
      </c>
      <c r="P773" s="29">
        <f t="shared" si="12"/>
        <v>45991</v>
      </c>
      <c r="Q773" s="30"/>
      <c r="R773" s="30"/>
      <c r="S773" s="30"/>
    </row>
    <row r="774" spans="1:19" x14ac:dyDescent="0.25">
      <c r="A774" t="s">
        <v>7209</v>
      </c>
      <c r="B774" t="s">
        <v>7221</v>
      </c>
      <c r="C774" t="s">
        <v>254</v>
      </c>
      <c r="D774" t="str">
        <f>VLOOKUP(C774,'Programas-Mestrado'!$C:$D,2,0)</f>
        <v>PPGM</v>
      </c>
      <c r="E774" t="s">
        <v>258</v>
      </c>
      <c r="F774" s="10">
        <v>45413</v>
      </c>
      <c r="G774" s="10">
        <v>46142</v>
      </c>
      <c r="H774" s="10">
        <f>EDATE(G774,1)</f>
        <v>46172</v>
      </c>
      <c r="I774" s="10" t="s">
        <v>987</v>
      </c>
      <c r="J774" s="10" t="s">
        <v>988</v>
      </c>
      <c r="K774" t="s">
        <v>3351</v>
      </c>
      <c r="P774" s="29">
        <f t="shared" si="12"/>
        <v>46142</v>
      </c>
      <c r="Q774" s="30"/>
      <c r="R774" s="30"/>
      <c r="S774" s="30"/>
    </row>
    <row r="775" spans="1:19" x14ac:dyDescent="0.25">
      <c r="A775" t="s">
        <v>6276</v>
      </c>
      <c r="B775" t="s">
        <v>6300</v>
      </c>
      <c r="C775" t="s">
        <v>254</v>
      </c>
      <c r="D775" t="str">
        <f>VLOOKUP(C775,'Programas-Mestrado'!$C:$D,2,0)</f>
        <v>PPGM</v>
      </c>
      <c r="E775" t="s">
        <v>258</v>
      </c>
      <c r="F775" s="10">
        <v>45139</v>
      </c>
      <c r="G775" s="10">
        <v>45869</v>
      </c>
      <c r="H775" s="10">
        <f>EDATE(G775,1)</f>
        <v>45900</v>
      </c>
      <c r="I775" t="s">
        <v>987</v>
      </c>
      <c r="J775" s="10" t="s">
        <v>988</v>
      </c>
      <c r="K775" t="s">
        <v>3351</v>
      </c>
      <c r="P775" s="29">
        <f t="shared" si="12"/>
        <v>45869</v>
      </c>
      <c r="Q775" s="30"/>
      <c r="R775" s="30"/>
      <c r="S775" s="30"/>
    </row>
    <row r="776" spans="1:19" x14ac:dyDescent="0.25">
      <c r="A776" t="s">
        <v>6373</v>
      </c>
      <c r="B776" t="s">
        <v>6398</v>
      </c>
      <c r="C776" t="s">
        <v>254</v>
      </c>
      <c r="D776" t="str">
        <f>VLOOKUP(C776,'Programas-Mestrado'!$C:$D,2,0)</f>
        <v>PPGM</v>
      </c>
      <c r="E776" t="s">
        <v>258</v>
      </c>
      <c r="F776" s="10">
        <v>45170</v>
      </c>
      <c r="G776" s="10">
        <v>45900</v>
      </c>
      <c r="H776" s="10">
        <f>EDATE(G776,1)</f>
        <v>45930</v>
      </c>
      <c r="I776" s="10" t="s">
        <v>987</v>
      </c>
      <c r="J776" s="10" t="s">
        <v>988</v>
      </c>
      <c r="K776" t="s">
        <v>3351</v>
      </c>
      <c r="P776" s="29">
        <f t="shared" si="12"/>
        <v>45900</v>
      </c>
      <c r="Q776" s="30"/>
      <c r="R776" s="30"/>
      <c r="S776" s="30"/>
    </row>
    <row r="777" spans="1:19" x14ac:dyDescent="0.25">
      <c r="A777" t="s">
        <v>5281</v>
      </c>
      <c r="B777" t="s">
        <v>5390</v>
      </c>
      <c r="C777" t="s">
        <v>254</v>
      </c>
      <c r="D777" t="str">
        <f>VLOOKUP(C777,'Programas-Mestrado'!$C:$D,2,0)</f>
        <v>PPGM</v>
      </c>
      <c r="E777" t="s">
        <v>258</v>
      </c>
      <c r="F777" s="10">
        <v>44986</v>
      </c>
      <c r="G777" s="10">
        <v>45716</v>
      </c>
      <c r="H777" s="10">
        <f>EDATE(G777,1)</f>
        <v>45744</v>
      </c>
      <c r="I777" s="10" t="s">
        <v>987</v>
      </c>
      <c r="J777" s="10" t="s">
        <v>988</v>
      </c>
      <c r="K777" t="s">
        <v>3351</v>
      </c>
      <c r="P777" s="29">
        <f t="shared" si="12"/>
        <v>45716</v>
      </c>
      <c r="Q777" s="30"/>
      <c r="R777" s="30"/>
      <c r="S777" s="30"/>
    </row>
    <row r="778" spans="1:19" x14ac:dyDescent="0.25">
      <c r="A778" t="s">
        <v>5283</v>
      </c>
      <c r="B778" t="s">
        <v>5392</v>
      </c>
      <c r="C778" t="s">
        <v>254</v>
      </c>
      <c r="D778" t="str">
        <f>VLOOKUP(C778,'Programas-Mestrado'!$C:$D,2,0)</f>
        <v>PPGM</v>
      </c>
      <c r="E778" t="s">
        <v>258</v>
      </c>
      <c r="F778" s="10">
        <v>44986</v>
      </c>
      <c r="G778" s="10">
        <v>45716</v>
      </c>
      <c r="H778" s="10">
        <f>EDATE(G778,1)</f>
        <v>45744</v>
      </c>
      <c r="I778" s="10" t="s">
        <v>987</v>
      </c>
      <c r="J778" s="10" t="s">
        <v>988</v>
      </c>
      <c r="K778" t="s">
        <v>3351</v>
      </c>
      <c r="P778" s="29">
        <f t="shared" si="12"/>
        <v>45716</v>
      </c>
      <c r="Q778" s="30"/>
      <c r="R778" s="30"/>
      <c r="S778" s="30"/>
    </row>
    <row r="779" spans="1:19" x14ac:dyDescent="0.25">
      <c r="A779" t="s">
        <v>7210</v>
      </c>
      <c r="B779" t="s">
        <v>7222</v>
      </c>
      <c r="C779" t="s">
        <v>254</v>
      </c>
      <c r="D779" t="str">
        <f>VLOOKUP(C779,'Programas-Mestrado'!$C:$D,2,0)</f>
        <v>PPGM</v>
      </c>
      <c r="E779" t="s">
        <v>258</v>
      </c>
      <c r="F779" s="10">
        <v>45413</v>
      </c>
      <c r="G779" s="10">
        <v>46142</v>
      </c>
      <c r="H779" s="10">
        <f>EDATE(G779,1)</f>
        <v>46172</v>
      </c>
      <c r="I779" s="10" t="s">
        <v>987</v>
      </c>
      <c r="J779" s="10" t="s">
        <v>988</v>
      </c>
      <c r="K779" t="s">
        <v>3351</v>
      </c>
      <c r="P779" s="29">
        <f t="shared" si="12"/>
        <v>46142</v>
      </c>
      <c r="Q779" s="30"/>
      <c r="R779" s="30"/>
      <c r="S779" s="30"/>
    </row>
    <row r="780" spans="1:19" x14ac:dyDescent="0.25">
      <c r="A780" t="s">
        <v>6141</v>
      </c>
      <c r="B780" t="s">
        <v>6174</v>
      </c>
      <c r="C780" t="s">
        <v>254</v>
      </c>
      <c r="D780" t="str">
        <f>VLOOKUP(C780,'Programas-Mestrado'!$C:$D,2,0)</f>
        <v>PPGM</v>
      </c>
      <c r="E780" t="s">
        <v>517</v>
      </c>
      <c r="F780" s="10">
        <v>45047</v>
      </c>
      <c r="G780" s="10">
        <v>46507</v>
      </c>
      <c r="H780" s="10">
        <f>EDATE(G780,1)</f>
        <v>46537</v>
      </c>
      <c r="I780" t="s">
        <v>4843</v>
      </c>
      <c r="J780" s="10" t="s">
        <v>988</v>
      </c>
      <c r="K780" t="s">
        <v>3351</v>
      </c>
      <c r="P780" s="29">
        <f t="shared" si="12"/>
        <v>46507</v>
      </c>
      <c r="Q780" s="30"/>
      <c r="R780" s="30"/>
      <c r="S780" s="30"/>
    </row>
    <row r="781" spans="1:19" x14ac:dyDescent="0.25">
      <c r="A781" t="s">
        <v>6011</v>
      </c>
      <c r="B781" t="s">
        <v>6060</v>
      </c>
      <c r="C781" t="s">
        <v>254</v>
      </c>
      <c r="D781" t="str">
        <f>VLOOKUP(C781,'Programas-Mestrado'!$C:$D,2,0)</f>
        <v>PPGM</v>
      </c>
      <c r="E781" t="s">
        <v>517</v>
      </c>
      <c r="F781" s="10">
        <v>45017</v>
      </c>
      <c r="G781" s="10">
        <v>46477</v>
      </c>
      <c r="H781" s="10">
        <f>EDATE(G781,1)</f>
        <v>46507</v>
      </c>
      <c r="I781" s="10" t="s">
        <v>4843</v>
      </c>
      <c r="J781" s="10" t="s">
        <v>988</v>
      </c>
      <c r="K781" t="s">
        <v>3351</v>
      </c>
      <c r="P781" s="29">
        <f t="shared" si="12"/>
        <v>46477</v>
      </c>
      <c r="Q781" s="30"/>
      <c r="R781" s="30"/>
      <c r="S781" s="30"/>
    </row>
    <row r="782" spans="1:19" x14ac:dyDescent="0.25">
      <c r="A782" t="s">
        <v>3471</v>
      </c>
      <c r="B782" t="s">
        <v>5386</v>
      </c>
      <c r="C782" t="s">
        <v>254</v>
      </c>
      <c r="D782" t="str">
        <f>VLOOKUP(C782,'Programas-Mestrado'!$C:$D,2,0)</f>
        <v>PPGM</v>
      </c>
      <c r="E782" t="s">
        <v>517</v>
      </c>
      <c r="F782" s="10">
        <v>44986</v>
      </c>
      <c r="G782" s="10">
        <v>46234</v>
      </c>
      <c r="H782" s="10">
        <f>EDATE(G782,1)</f>
        <v>46265</v>
      </c>
      <c r="I782" s="10" t="s">
        <v>987</v>
      </c>
      <c r="J782" s="10" t="s">
        <v>988</v>
      </c>
      <c r="K782" t="s">
        <v>3351</v>
      </c>
      <c r="P782" s="29">
        <f t="shared" si="12"/>
        <v>46234</v>
      </c>
      <c r="Q782" s="30"/>
      <c r="R782" s="30"/>
      <c r="S782" s="30"/>
    </row>
    <row r="783" spans="1:19" x14ac:dyDescent="0.25">
      <c r="A783" t="s">
        <v>7207</v>
      </c>
      <c r="B783" t="s">
        <v>7219</v>
      </c>
      <c r="C783" t="s">
        <v>254</v>
      </c>
      <c r="D783" t="str">
        <f>VLOOKUP(C783,'Programas-Mestrado'!$C:$D,2,0)</f>
        <v>PPGM</v>
      </c>
      <c r="E783" t="s">
        <v>517</v>
      </c>
      <c r="F783" s="10">
        <v>45413</v>
      </c>
      <c r="G783" s="10">
        <v>46873</v>
      </c>
      <c r="H783" s="10">
        <f>EDATE(G783,1)</f>
        <v>46903</v>
      </c>
      <c r="I783" s="10" t="s">
        <v>987</v>
      </c>
      <c r="J783" s="10" t="s">
        <v>988</v>
      </c>
      <c r="K783" t="s">
        <v>3351</v>
      </c>
      <c r="P783" s="29">
        <f t="shared" si="12"/>
        <v>46873</v>
      </c>
      <c r="Q783" s="30"/>
      <c r="R783" s="30"/>
      <c r="S783" s="30"/>
    </row>
    <row r="784" spans="1:19" x14ac:dyDescent="0.25">
      <c r="A784" t="s">
        <v>6679</v>
      </c>
      <c r="B784" t="s">
        <v>6806</v>
      </c>
      <c r="C784" t="s">
        <v>254</v>
      </c>
      <c r="D784" t="str">
        <f>VLOOKUP(C784,'Programas-Mestrado'!$C:$D,2,0)</f>
        <v>PPGM</v>
      </c>
      <c r="E784" t="s">
        <v>517</v>
      </c>
      <c r="F784" s="10">
        <v>45352</v>
      </c>
      <c r="G784" s="10">
        <v>46812</v>
      </c>
      <c r="H784" s="10">
        <f>EDATE(G784,1)</f>
        <v>46841</v>
      </c>
      <c r="I784" s="10" t="s">
        <v>987</v>
      </c>
      <c r="J784" s="10" t="s">
        <v>988</v>
      </c>
      <c r="K784" t="s">
        <v>3351</v>
      </c>
      <c r="P784" s="29">
        <f t="shared" si="12"/>
        <v>46812</v>
      </c>
      <c r="Q784" s="30"/>
      <c r="R784" s="30"/>
      <c r="S784" s="30"/>
    </row>
    <row r="785" spans="1:19" x14ac:dyDescent="0.25">
      <c r="A785" t="s">
        <v>4220</v>
      </c>
      <c r="B785" t="s">
        <v>4230</v>
      </c>
      <c r="C785" t="s">
        <v>254</v>
      </c>
      <c r="D785" t="str">
        <f>VLOOKUP(C785,'Programas-Mestrado'!$C:$D,2,0)</f>
        <v>PPGM</v>
      </c>
      <c r="E785" t="s">
        <v>517</v>
      </c>
      <c r="F785" s="10">
        <v>44531</v>
      </c>
      <c r="G785" s="10">
        <v>45991</v>
      </c>
      <c r="H785" s="10">
        <f>EDATE(G785,1)</f>
        <v>46021</v>
      </c>
      <c r="I785" s="10" t="s">
        <v>987</v>
      </c>
      <c r="J785" s="10" t="s">
        <v>988</v>
      </c>
      <c r="K785" t="s">
        <v>3351</v>
      </c>
      <c r="P785" s="29">
        <f t="shared" si="12"/>
        <v>45991</v>
      </c>
      <c r="Q785" s="30"/>
      <c r="R785" s="30"/>
      <c r="S785" s="30"/>
    </row>
    <row r="786" spans="1:19" x14ac:dyDescent="0.25">
      <c r="A786" t="s">
        <v>6371</v>
      </c>
      <c r="B786" t="s">
        <v>6396</v>
      </c>
      <c r="C786" t="s">
        <v>254</v>
      </c>
      <c r="D786" t="str">
        <f>VLOOKUP(C786,'Programas-Mestrado'!$C:$D,2,0)</f>
        <v>PPGM</v>
      </c>
      <c r="E786" t="s">
        <v>517</v>
      </c>
      <c r="F786" s="10">
        <v>45170</v>
      </c>
      <c r="G786" s="10">
        <v>46630</v>
      </c>
      <c r="H786" s="10">
        <f>EDATE(G786,1)</f>
        <v>46660</v>
      </c>
      <c r="I786" s="10" t="s">
        <v>987</v>
      </c>
      <c r="J786" s="10" t="s">
        <v>988</v>
      </c>
      <c r="K786" t="s">
        <v>3351</v>
      </c>
      <c r="P786" s="29">
        <f t="shared" si="12"/>
        <v>46630</v>
      </c>
      <c r="Q786" s="30"/>
      <c r="R786" s="30"/>
      <c r="S786" s="30"/>
    </row>
    <row r="787" spans="1:19" x14ac:dyDescent="0.25">
      <c r="A787" t="s">
        <v>6680</v>
      </c>
      <c r="B787" t="s">
        <v>6807</v>
      </c>
      <c r="C787" t="s">
        <v>254</v>
      </c>
      <c r="D787" t="str">
        <f>VLOOKUP(C787,'Programas-Mestrado'!$C:$D,2,0)</f>
        <v>PPGM</v>
      </c>
      <c r="E787" t="s">
        <v>517</v>
      </c>
      <c r="F787" s="10">
        <v>45352</v>
      </c>
      <c r="G787" s="10">
        <v>46812</v>
      </c>
      <c r="H787" s="10">
        <f>EDATE(G787,1)</f>
        <v>46841</v>
      </c>
      <c r="I787" s="10" t="s">
        <v>987</v>
      </c>
      <c r="J787" s="10" t="s">
        <v>988</v>
      </c>
      <c r="K787" t="s">
        <v>3351</v>
      </c>
      <c r="P787" s="29">
        <f t="shared" si="12"/>
        <v>46812</v>
      </c>
      <c r="Q787" s="30"/>
      <c r="R787" s="30"/>
      <c r="S787" s="30"/>
    </row>
    <row r="788" spans="1:19" x14ac:dyDescent="0.25">
      <c r="A788" t="s">
        <v>6681</v>
      </c>
      <c r="B788" t="s">
        <v>6808</v>
      </c>
      <c r="C788" t="s">
        <v>254</v>
      </c>
      <c r="D788" t="str">
        <f>VLOOKUP(C788,'Programas-Mestrado'!$C:$D,2,0)</f>
        <v>PPGM</v>
      </c>
      <c r="E788" t="s">
        <v>517</v>
      </c>
      <c r="F788" s="10">
        <v>45352</v>
      </c>
      <c r="G788" s="10">
        <v>46812</v>
      </c>
      <c r="H788" s="10">
        <f>EDATE(G788,1)</f>
        <v>46841</v>
      </c>
      <c r="I788" s="10" t="s">
        <v>987</v>
      </c>
      <c r="J788" s="10" t="s">
        <v>988</v>
      </c>
      <c r="K788" t="s">
        <v>3351</v>
      </c>
      <c r="P788" s="29">
        <f t="shared" si="12"/>
        <v>46812</v>
      </c>
      <c r="Q788" s="30"/>
      <c r="R788" s="30"/>
      <c r="S788" s="30"/>
    </row>
    <row r="789" spans="1:19" x14ac:dyDescent="0.25">
      <c r="A789" t="s">
        <v>4816</v>
      </c>
      <c r="B789" t="s">
        <v>4912</v>
      </c>
      <c r="C789" t="s">
        <v>254</v>
      </c>
      <c r="D789" t="str">
        <f>VLOOKUP(C789,'Programas-Mestrado'!$C:$D,2,0)</f>
        <v>PPGM</v>
      </c>
      <c r="E789" t="s">
        <v>517</v>
      </c>
      <c r="F789" s="10">
        <v>44774</v>
      </c>
      <c r="G789" s="10">
        <v>46203</v>
      </c>
      <c r="H789" s="10">
        <f>EDATE(G789,1)</f>
        <v>46233</v>
      </c>
      <c r="I789" t="s">
        <v>987</v>
      </c>
      <c r="J789" s="10" t="s">
        <v>988</v>
      </c>
      <c r="K789" t="s">
        <v>3351</v>
      </c>
      <c r="P789" s="29">
        <f t="shared" si="12"/>
        <v>46203</v>
      </c>
      <c r="Q789" s="30"/>
      <c r="R789" s="30"/>
      <c r="S789" s="30"/>
    </row>
    <row r="790" spans="1:19" x14ac:dyDescent="0.25">
      <c r="A790" t="s">
        <v>3995</v>
      </c>
      <c r="B790" t="s">
        <v>4011</v>
      </c>
      <c r="C790" t="s">
        <v>254</v>
      </c>
      <c r="D790" t="str">
        <f>VLOOKUP(C790,'Programas-Mestrado'!$C:$D,2,0)</f>
        <v>PPGM</v>
      </c>
      <c r="E790" t="s">
        <v>517</v>
      </c>
      <c r="F790" s="10">
        <v>44409</v>
      </c>
      <c r="G790" s="10">
        <v>45869</v>
      </c>
      <c r="H790" s="10">
        <f>EDATE(G790,1)</f>
        <v>45900</v>
      </c>
      <c r="I790" s="10" t="s">
        <v>987</v>
      </c>
      <c r="J790" s="10" t="s">
        <v>988</v>
      </c>
      <c r="K790" t="s">
        <v>3351</v>
      </c>
      <c r="P790" s="29">
        <f t="shared" si="12"/>
        <v>45869</v>
      </c>
      <c r="Q790" s="30"/>
      <c r="R790" s="30"/>
      <c r="S790" s="30"/>
    </row>
    <row r="791" spans="1:19" x14ac:dyDescent="0.25">
      <c r="A791" t="s">
        <v>6682</v>
      </c>
      <c r="B791" t="s">
        <v>6809</v>
      </c>
      <c r="C791" t="s">
        <v>254</v>
      </c>
      <c r="D791" t="str">
        <f>VLOOKUP(C791,'Programas-Mestrado'!$C:$D,2,0)</f>
        <v>PPGM</v>
      </c>
      <c r="E791" t="s">
        <v>517</v>
      </c>
      <c r="F791" s="10">
        <v>45352</v>
      </c>
      <c r="G791" s="10">
        <v>46691</v>
      </c>
      <c r="H791" s="10">
        <f>EDATE(G791,1)</f>
        <v>46721</v>
      </c>
      <c r="I791" s="10" t="s">
        <v>987</v>
      </c>
      <c r="J791" s="10" t="s">
        <v>988</v>
      </c>
      <c r="K791" t="s">
        <v>3351</v>
      </c>
      <c r="P791" s="29">
        <f t="shared" si="12"/>
        <v>46691</v>
      </c>
      <c r="Q791" s="30"/>
      <c r="R791" s="30"/>
      <c r="S791" s="30"/>
    </row>
    <row r="792" spans="1:19" x14ac:dyDescent="0.25">
      <c r="A792" t="s">
        <v>7035</v>
      </c>
      <c r="B792" t="s">
        <v>7076</v>
      </c>
      <c r="C792" t="s">
        <v>254</v>
      </c>
      <c r="D792" t="str">
        <f>VLOOKUP(C792,'Programas-Mestrado'!$C:$D,2,0)</f>
        <v>PPGM</v>
      </c>
      <c r="E792" t="s">
        <v>517</v>
      </c>
      <c r="F792" s="10">
        <v>45383</v>
      </c>
      <c r="G792" s="10">
        <v>46843</v>
      </c>
      <c r="H792" s="10">
        <f>EDATE(G792,1)</f>
        <v>46873</v>
      </c>
      <c r="I792" s="10" t="s">
        <v>987</v>
      </c>
      <c r="J792" s="10" t="s">
        <v>988</v>
      </c>
      <c r="K792" t="s">
        <v>3351</v>
      </c>
      <c r="P792" s="29">
        <f t="shared" si="12"/>
        <v>46843</v>
      </c>
      <c r="Q792" s="30"/>
      <c r="R792" s="30"/>
      <c r="S792" s="30"/>
    </row>
    <row r="793" spans="1:19" x14ac:dyDescent="0.25">
      <c r="A793" t="s">
        <v>5279</v>
      </c>
      <c r="B793" t="s">
        <v>5388</v>
      </c>
      <c r="C793" t="s">
        <v>254</v>
      </c>
      <c r="D793" t="str">
        <f>VLOOKUP(C793,'Programas-Mestrado'!$C:$D,2,0)</f>
        <v>PPGM</v>
      </c>
      <c r="E793" t="s">
        <v>517</v>
      </c>
      <c r="F793" s="10">
        <v>44986</v>
      </c>
      <c r="G793" s="10">
        <v>46446</v>
      </c>
      <c r="H793" s="10">
        <f>EDATE(G793,1)</f>
        <v>46474</v>
      </c>
      <c r="I793" s="10" t="s">
        <v>987</v>
      </c>
      <c r="J793" s="10" t="s">
        <v>988</v>
      </c>
      <c r="K793" t="s">
        <v>3351</v>
      </c>
      <c r="P793" s="29">
        <f t="shared" si="12"/>
        <v>46446</v>
      </c>
      <c r="Q793" s="30"/>
      <c r="R793" s="30"/>
      <c r="S793" s="30"/>
    </row>
    <row r="794" spans="1:19" x14ac:dyDescent="0.25">
      <c r="A794" t="s">
        <v>6683</v>
      </c>
      <c r="B794" t="s">
        <v>6810</v>
      </c>
      <c r="C794" t="s">
        <v>254</v>
      </c>
      <c r="D794" t="str">
        <f>VLOOKUP(C794,'Programas-Mestrado'!$C:$D,2,0)</f>
        <v>PPGM</v>
      </c>
      <c r="E794" t="s">
        <v>517</v>
      </c>
      <c r="F794" s="10">
        <v>45352</v>
      </c>
      <c r="G794" s="10">
        <v>46812</v>
      </c>
      <c r="H794" s="10">
        <f>EDATE(G794,1)</f>
        <v>46841</v>
      </c>
      <c r="I794" s="10" t="s">
        <v>987</v>
      </c>
      <c r="J794" s="10" t="s">
        <v>988</v>
      </c>
      <c r="K794" t="s">
        <v>3351</v>
      </c>
      <c r="P794" s="29">
        <f t="shared" si="12"/>
        <v>46812</v>
      </c>
      <c r="Q794" s="30"/>
      <c r="R794" s="30"/>
      <c r="S794" s="30"/>
    </row>
    <row r="795" spans="1:19" x14ac:dyDescent="0.25">
      <c r="A795" t="s">
        <v>4873</v>
      </c>
      <c r="B795" t="s">
        <v>7392</v>
      </c>
      <c r="C795" t="s">
        <v>254</v>
      </c>
      <c r="D795" t="str">
        <f>VLOOKUP(C795,'Programas-Mestrado'!$C:$D,2,0)</f>
        <v>PPGM</v>
      </c>
      <c r="E795" t="s">
        <v>517</v>
      </c>
      <c r="F795" s="10">
        <v>45505</v>
      </c>
      <c r="G795" s="10">
        <v>46965</v>
      </c>
      <c r="H795" s="10">
        <f>EDATE(G795,1)</f>
        <v>46996</v>
      </c>
      <c r="I795" s="10" t="s">
        <v>987</v>
      </c>
      <c r="J795" s="10" t="s">
        <v>4497</v>
      </c>
      <c r="K795" t="s">
        <v>3351</v>
      </c>
      <c r="P795" s="29">
        <f t="shared" si="12"/>
        <v>46965</v>
      </c>
      <c r="Q795" s="30"/>
      <c r="R795" s="30"/>
      <c r="S795" s="30"/>
    </row>
    <row r="796" spans="1:19" x14ac:dyDescent="0.25">
      <c r="A796" t="s">
        <v>4973</v>
      </c>
      <c r="B796" t="s">
        <v>7393</v>
      </c>
      <c r="C796" t="s">
        <v>254</v>
      </c>
      <c r="D796" t="str">
        <f>VLOOKUP(C796,'Programas-Mestrado'!$C:$D,2,0)</f>
        <v>PPGM</v>
      </c>
      <c r="E796" t="s">
        <v>517</v>
      </c>
      <c r="F796" s="10">
        <v>45505</v>
      </c>
      <c r="G796" s="10">
        <v>46965</v>
      </c>
      <c r="H796" s="10">
        <f>EDATE(G796,1)</f>
        <v>46996</v>
      </c>
      <c r="I796" s="10" t="s">
        <v>987</v>
      </c>
      <c r="J796" s="10" t="s">
        <v>4497</v>
      </c>
      <c r="K796" t="s">
        <v>3351</v>
      </c>
      <c r="P796" s="29">
        <f t="shared" si="12"/>
        <v>46965</v>
      </c>
      <c r="Q796" s="30"/>
      <c r="R796" s="30"/>
      <c r="S796" s="30"/>
    </row>
    <row r="797" spans="1:19" x14ac:dyDescent="0.25">
      <c r="A797" t="s">
        <v>5304</v>
      </c>
      <c r="B797" t="s">
        <v>5422</v>
      </c>
      <c r="C797" t="s">
        <v>231</v>
      </c>
      <c r="D797" t="str">
        <f>VLOOKUP(C797,'Programas-Mestrado'!$C:$D,2,0)</f>
        <v>PPGPol</v>
      </c>
      <c r="E797" t="s">
        <v>258</v>
      </c>
      <c r="F797" s="10">
        <v>44986</v>
      </c>
      <c r="G797" s="10">
        <v>45716</v>
      </c>
      <c r="H797" s="10">
        <f>EDATE(G797,1)</f>
        <v>45744</v>
      </c>
      <c r="I797" s="10" t="s">
        <v>987</v>
      </c>
      <c r="J797" s="10" t="s">
        <v>988</v>
      </c>
      <c r="K797" t="s">
        <v>3351</v>
      </c>
      <c r="P797" s="29">
        <f t="shared" si="12"/>
        <v>45716</v>
      </c>
      <c r="Q797" s="30"/>
      <c r="R797" s="30"/>
      <c r="S797" s="30"/>
    </row>
    <row r="798" spans="1:19" x14ac:dyDescent="0.25">
      <c r="A798" t="s">
        <v>6613</v>
      </c>
      <c r="B798" t="s">
        <v>6607</v>
      </c>
      <c r="C798" t="s">
        <v>231</v>
      </c>
      <c r="D798" t="str">
        <f>VLOOKUP(C798,'Programas-Mestrado'!$C:$D,2,0)</f>
        <v>PPGPol</v>
      </c>
      <c r="E798" t="s">
        <v>258</v>
      </c>
      <c r="F798" s="10">
        <v>45292</v>
      </c>
      <c r="G798" s="10">
        <v>45657</v>
      </c>
      <c r="H798" s="10">
        <f>EDATE(G798,1)</f>
        <v>45688</v>
      </c>
      <c r="I798" s="10" t="s">
        <v>987</v>
      </c>
      <c r="J798" s="10" t="s">
        <v>988</v>
      </c>
      <c r="K798" t="s">
        <v>3351</v>
      </c>
      <c r="P798" s="29">
        <f t="shared" si="12"/>
        <v>45657</v>
      </c>
      <c r="Q798" s="30"/>
      <c r="R798" s="30"/>
      <c r="S798" s="30"/>
    </row>
    <row r="799" spans="1:19" x14ac:dyDescent="0.25">
      <c r="A799" t="s">
        <v>6697</v>
      </c>
      <c r="B799" t="s">
        <v>6825</v>
      </c>
      <c r="C799" t="s">
        <v>231</v>
      </c>
      <c r="D799" t="str">
        <f>VLOOKUP(C799,'Programas-Mestrado'!$C:$D,2,0)</f>
        <v>PPGPol</v>
      </c>
      <c r="E799" t="s">
        <v>258</v>
      </c>
      <c r="F799" s="10">
        <v>45352</v>
      </c>
      <c r="G799" s="10">
        <v>46081</v>
      </c>
      <c r="H799" s="10">
        <f>EDATE(G799,1)</f>
        <v>46109</v>
      </c>
      <c r="I799" s="10" t="s">
        <v>987</v>
      </c>
      <c r="J799" s="10" t="s">
        <v>988</v>
      </c>
      <c r="K799" t="s">
        <v>3351</v>
      </c>
      <c r="P799" s="29">
        <f t="shared" si="12"/>
        <v>46081</v>
      </c>
      <c r="Q799" s="30"/>
      <c r="R799" s="30"/>
      <c r="S799" s="30"/>
    </row>
    <row r="800" spans="1:19" x14ac:dyDescent="0.25">
      <c r="A800" t="s">
        <v>6698</v>
      </c>
      <c r="B800" t="s">
        <v>6826</v>
      </c>
      <c r="C800" t="s">
        <v>231</v>
      </c>
      <c r="D800" t="str">
        <f>VLOOKUP(C800,'Programas-Mestrado'!$C:$D,2,0)</f>
        <v>PPGPol</v>
      </c>
      <c r="E800" t="s">
        <v>258</v>
      </c>
      <c r="F800" s="10">
        <v>45352</v>
      </c>
      <c r="G800" s="10">
        <v>46081</v>
      </c>
      <c r="H800" s="10">
        <f>EDATE(G800,1)</f>
        <v>46109</v>
      </c>
      <c r="I800" s="10" t="s">
        <v>987</v>
      </c>
      <c r="J800" s="10" t="s">
        <v>988</v>
      </c>
      <c r="K800" t="s">
        <v>3351</v>
      </c>
      <c r="P800" s="29">
        <f t="shared" si="12"/>
        <v>46081</v>
      </c>
      <c r="Q800" s="30"/>
      <c r="R800" s="30"/>
      <c r="S800" s="30"/>
    </row>
    <row r="801" spans="1:19" x14ac:dyDescent="0.25">
      <c r="A801" t="s">
        <v>6699</v>
      </c>
      <c r="B801" t="s">
        <v>6827</v>
      </c>
      <c r="C801" t="s">
        <v>231</v>
      </c>
      <c r="D801" t="str">
        <f>VLOOKUP(C801,'Programas-Mestrado'!$C:$D,2,0)</f>
        <v>PPGPol</v>
      </c>
      <c r="E801" t="s">
        <v>258</v>
      </c>
      <c r="F801" s="10">
        <v>45352</v>
      </c>
      <c r="G801" s="10">
        <v>46081</v>
      </c>
      <c r="H801" s="10">
        <f>EDATE(G801,1)</f>
        <v>46109</v>
      </c>
      <c r="I801" s="10" t="s">
        <v>987</v>
      </c>
      <c r="J801" s="10" t="s">
        <v>988</v>
      </c>
      <c r="K801" t="s">
        <v>3351</v>
      </c>
      <c r="P801" s="29">
        <f t="shared" si="12"/>
        <v>46081</v>
      </c>
      <c r="Q801" s="30"/>
      <c r="R801" s="30"/>
      <c r="S801" s="30"/>
    </row>
    <row r="802" spans="1:19" x14ac:dyDescent="0.25">
      <c r="A802" t="s">
        <v>5306</v>
      </c>
      <c r="B802" t="s">
        <v>5425</v>
      </c>
      <c r="C802" t="s">
        <v>231</v>
      </c>
      <c r="D802" t="str">
        <f>VLOOKUP(C802,'Programas-Mestrado'!$C:$D,2,0)</f>
        <v>PPGPol</v>
      </c>
      <c r="E802" t="s">
        <v>258</v>
      </c>
      <c r="F802" s="10">
        <v>44986</v>
      </c>
      <c r="G802" s="10">
        <v>45716</v>
      </c>
      <c r="H802" s="10">
        <f>EDATE(G802,1)</f>
        <v>45744</v>
      </c>
      <c r="I802" s="10" t="s">
        <v>987</v>
      </c>
      <c r="J802" s="10" t="s">
        <v>988</v>
      </c>
      <c r="K802" t="s">
        <v>3351</v>
      </c>
      <c r="P802" s="29">
        <f t="shared" si="12"/>
        <v>45716</v>
      </c>
      <c r="Q802" s="30"/>
      <c r="R802" s="30"/>
      <c r="S802" s="30"/>
    </row>
    <row r="803" spans="1:19" x14ac:dyDescent="0.25">
      <c r="A803" t="s">
        <v>6701</v>
      </c>
      <c r="B803" t="s">
        <v>6829</v>
      </c>
      <c r="C803" t="s">
        <v>231</v>
      </c>
      <c r="D803" t="str">
        <f>VLOOKUP(C803,'Programas-Mestrado'!$C:$D,2,0)</f>
        <v>PPGPol</v>
      </c>
      <c r="E803" t="s">
        <v>258</v>
      </c>
      <c r="F803" s="10">
        <v>45352</v>
      </c>
      <c r="G803" s="10">
        <v>46081</v>
      </c>
      <c r="H803" s="10">
        <f>EDATE(G803,1)</f>
        <v>46109</v>
      </c>
      <c r="I803" t="s">
        <v>987</v>
      </c>
      <c r="J803" s="10" t="s">
        <v>988</v>
      </c>
      <c r="K803" t="s">
        <v>3351</v>
      </c>
      <c r="P803" s="29">
        <f t="shared" si="12"/>
        <v>46081</v>
      </c>
      <c r="Q803" s="30"/>
      <c r="R803" s="30"/>
      <c r="S803" s="30"/>
    </row>
    <row r="804" spans="1:19" x14ac:dyDescent="0.25">
      <c r="A804" t="s">
        <v>5549</v>
      </c>
      <c r="B804" t="s">
        <v>5552</v>
      </c>
      <c r="C804" t="s">
        <v>231</v>
      </c>
      <c r="D804" t="str">
        <f>VLOOKUP(C804,'Programas-Mestrado'!$C:$D,2,0)</f>
        <v>PPGPol</v>
      </c>
      <c r="E804" t="s">
        <v>258</v>
      </c>
      <c r="F804" s="10">
        <v>44986</v>
      </c>
      <c r="G804" s="10">
        <v>45716</v>
      </c>
      <c r="H804" s="10">
        <f>EDATE(G804,1)</f>
        <v>45744</v>
      </c>
      <c r="I804" s="10" t="s">
        <v>987</v>
      </c>
      <c r="J804" s="10" t="s">
        <v>988</v>
      </c>
      <c r="K804" t="s">
        <v>3351</v>
      </c>
      <c r="P804" s="29">
        <f t="shared" si="12"/>
        <v>45716</v>
      </c>
      <c r="Q804" s="30"/>
      <c r="R804" s="30"/>
      <c r="S804" s="30"/>
    </row>
    <row r="805" spans="1:19" x14ac:dyDescent="0.25">
      <c r="A805" t="s">
        <v>7241</v>
      </c>
      <c r="B805" t="s">
        <v>7256</v>
      </c>
      <c r="C805" t="s">
        <v>231</v>
      </c>
      <c r="D805" t="str">
        <f>VLOOKUP(C805,'Programas-Mestrado'!$C:$D,2,0)</f>
        <v>PPGPol</v>
      </c>
      <c r="E805" t="s">
        <v>258</v>
      </c>
      <c r="F805" s="10">
        <v>45444</v>
      </c>
      <c r="G805" s="10">
        <v>46081</v>
      </c>
      <c r="H805" s="10">
        <f>EDATE(G805,1)</f>
        <v>46109</v>
      </c>
      <c r="I805" s="10" t="s">
        <v>987</v>
      </c>
      <c r="J805" s="10" t="s">
        <v>988</v>
      </c>
      <c r="K805" t="s">
        <v>3351</v>
      </c>
      <c r="P805" s="29">
        <f t="shared" si="12"/>
        <v>46081</v>
      </c>
      <c r="Q805" s="30"/>
      <c r="R805" s="30"/>
      <c r="S805" s="30"/>
    </row>
    <row r="806" spans="1:19" x14ac:dyDescent="0.25">
      <c r="A806" t="s">
        <v>5308</v>
      </c>
      <c r="B806" t="s">
        <v>5427</v>
      </c>
      <c r="C806" t="s">
        <v>231</v>
      </c>
      <c r="D806" t="str">
        <f>VLOOKUP(C806,'Programas-Mestrado'!$C:$D,2,0)</f>
        <v>PPGPol</v>
      </c>
      <c r="E806" t="s">
        <v>258</v>
      </c>
      <c r="F806" s="10">
        <v>44986</v>
      </c>
      <c r="G806" s="10">
        <v>45716</v>
      </c>
      <c r="H806" s="10">
        <f>EDATE(G806,1)</f>
        <v>45744</v>
      </c>
      <c r="I806" s="10" t="s">
        <v>987</v>
      </c>
      <c r="J806" s="10" t="s">
        <v>988</v>
      </c>
      <c r="K806" t="s">
        <v>3351</v>
      </c>
      <c r="P806" s="29">
        <f t="shared" si="12"/>
        <v>45716</v>
      </c>
      <c r="Q806" s="30"/>
      <c r="R806" s="30"/>
      <c r="S806" s="30"/>
    </row>
    <row r="807" spans="1:19" x14ac:dyDescent="0.25">
      <c r="A807" t="s">
        <v>6381</v>
      </c>
      <c r="B807" t="s">
        <v>6407</v>
      </c>
      <c r="C807" t="s">
        <v>231</v>
      </c>
      <c r="D807" t="str">
        <f>VLOOKUP(C807,'Programas-Mestrado'!$C:$D,2,0)</f>
        <v>PPGPol</v>
      </c>
      <c r="E807" t="s">
        <v>258</v>
      </c>
      <c r="F807" s="10">
        <v>45170</v>
      </c>
      <c r="G807" s="10">
        <v>45716</v>
      </c>
      <c r="H807" s="10">
        <f>EDATE(G807,1)</f>
        <v>45744</v>
      </c>
      <c r="I807" s="10" t="s">
        <v>987</v>
      </c>
      <c r="J807" s="10" t="s">
        <v>988</v>
      </c>
      <c r="K807" t="s">
        <v>3351</v>
      </c>
      <c r="P807" s="29">
        <f t="shared" si="12"/>
        <v>45716</v>
      </c>
      <c r="Q807" s="30"/>
      <c r="R807" s="30"/>
      <c r="S807" s="30"/>
    </row>
    <row r="808" spans="1:19" x14ac:dyDescent="0.25">
      <c r="A808" t="s">
        <v>6008</v>
      </c>
      <c r="B808" t="s">
        <v>6056</v>
      </c>
      <c r="C808" t="s">
        <v>231</v>
      </c>
      <c r="D808" t="str">
        <f>VLOOKUP(C808,'Programas-Mestrado'!$C:$D,2,0)</f>
        <v>PPGPol</v>
      </c>
      <c r="E808" t="s">
        <v>517</v>
      </c>
      <c r="F808" s="10">
        <v>45017</v>
      </c>
      <c r="G808" s="10">
        <v>46446</v>
      </c>
      <c r="H808" s="10">
        <f>EDATE(G808,1)</f>
        <v>46474</v>
      </c>
      <c r="I808" s="10" t="s">
        <v>4843</v>
      </c>
      <c r="J808" s="10" t="s">
        <v>988</v>
      </c>
      <c r="K808" t="s">
        <v>3351</v>
      </c>
      <c r="P808" s="29">
        <f t="shared" si="12"/>
        <v>46446</v>
      </c>
      <c r="Q808" s="30"/>
      <c r="R808" s="30"/>
      <c r="S808" s="30"/>
    </row>
    <row r="809" spans="1:19" x14ac:dyDescent="0.25">
      <c r="A809" t="s">
        <v>6207</v>
      </c>
      <c r="B809" t="s">
        <v>6212</v>
      </c>
      <c r="C809" t="s">
        <v>231</v>
      </c>
      <c r="D809" t="str">
        <f>VLOOKUP(C809,'Programas-Mestrado'!$C:$D,2,0)</f>
        <v>PPGPol</v>
      </c>
      <c r="E809" t="s">
        <v>517</v>
      </c>
      <c r="F809" s="10">
        <v>45413</v>
      </c>
      <c r="G809" s="10">
        <v>46203</v>
      </c>
      <c r="H809" s="10">
        <f>EDATE(G809,1)</f>
        <v>46233</v>
      </c>
      <c r="I809" s="10" t="s">
        <v>4843</v>
      </c>
      <c r="J809" s="10" t="s">
        <v>988</v>
      </c>
      <c r="K809" t="s">
        <v>3351</v>
      </c>
      <c r="P809" s="29">
        <f t="shared" si="12"/>
        <v>46203</v>
      </c>
      <c r="Q809" s="30"/>
      <c r="R809" s="30"/>
      <c r="S809" s="30"/>
    </row>
    <row r="810" spans="1:19" x14ac:dyDescent="0.25">
      <c r="A810" t="s">
        <v>748</v>
      </c>
      <c r="B810" t="s">
        <v>3870</v>
      </c>
      <c r="C810" t="s">
        <v>231</v>
      </c>
      <c r="D810" t="str">
        <f>VLOOKUP(C810,'Programas-Mestrado'!$C:$D,2,0)</f>
        <v>PPGPol</v>
      </c>
      <c r="E810" t="s">
        <v>517</v>
      </c>
      <c r="F810" s="10">
        <v>44317</v>
      </c>
      <c r="G810" s="10">
        <v>45716</v>
      </c>
      <c r="H810" s="10">
        <f>EDATE(G810,1)</f>
        <v>45744</v>
      </c>
      <c r="I810" t="s">
        <v>987</v>
      </c>
      <c r="J810" s="10" t="s">
        <v>988</v>
      </c>
      <c r="K810" t="s">
        <v>3351</v>
      </c>
      <c r="P810" s="29">
        <f t="shared" si="12"/>
        <v>45716</v>
      </c>
      <c r="Q810" s="30"/>
      <c r="R810" s="30"/>
      <c r="S810" s="30"/>
    </row>
    <row r="811" spans="1:19" x14ac:dyDescent="0.25">
      <c r="A811" t="s">
        <v>5073</v>
      </c>
      <c r="B811" t="s">
        <v>5421</v>
      </c>
      <c r="C811" t="s">
        <v>231</v>
      </c>
      <c r="D811" t="str">
        <f>VLOOKUP(C811,'Programas-Mestrado'!$C:$D,2,0)</f>
        <v>PPGPol</v>
      </c>
      <c r="E811" t="s">
        <v>517</v>
      </c>
      <c r="F811" s="10">
        <v>44986</v>
      </c>
      <c r="G811" s="10">
        <v>46295</v>
      </c>
      <c r="H811" s="10">
        <f>EDATE(G811,1)</f>
        <v>46325</v>
      </c>
      <c r="I811" s="10" t="s">
        <v>987</v>
      </c>
      <c r="J811" s="10" t="s">
        <v>988</v>
      </c>
      <c r="K811" t="s">
        <v>3351</v>
      </c>
      <c r="P811" s="29">
        <f t="shared" si="12"/>
        <v>46295</v>
      </c>
      <c r="Q811" s="30"/>
      <c r="R811" s="30"/>
      <c r="S811" s="30"/>
    </row>
    <row r="812" spans="1:19" x14ac:dyDescent="0.25">
      <c r="A812" t="s">
        <v>4314</v>
      </c>
      <c r="B812" t="s">
        <v>4406</v>
      </c>
      <c r="C812" t="s">
        <v>231</v>
      </c>
      <c r="D812" t="str">
        <f>VLOOKUP(C812,'Programas-Mestrado'!$C:$D,2,0)</f>
        <v>PPGPol</v>
      </c>
      <c r="E812" t="s">
        <v>517</v>
      </c>
      <c r="F812" s="10">
        <v>44621</v>
      </c>
      <c r="G812" s="10">
        <v>46081</v>
      </c>
      <c r="H812" s="10">
        <f>EDATE(G812,1)</f>
        <v>46109</v>
      </c>
      <c r="I812" t="s">
        <v>987</v>
      </c>
      <c r="J812" s="10" t="s">
        <v>988</v>
      </c>
      <c r="K812" t="s">
        <v>3351</v>
      </c>
      <c r="P812" s="29">
        <f t="shared" si="12"/>
        <v>46081</v>
      </c>
      <c r="Q812" s="30"/>
      <c r="R812" s="30"/>
      <c r="S812" s="30"/>
    </row>
    <row r="813" spans="1:19" x14ac:dyDescent="0.25">
      <c r="A813" t="s">
        <v>4884</v>
      </c>
      <c r="B813" t="s">
        <v>4927</v>
      </c>
      <c r="C813" t="s">
        <v>231</v>
      </c>
      <c r="D813" t="str">
        <f>VLOOKUP(C813,'Programas-Mestrado'!$C:$D,2,0)</f>
        <v>PPGPol</v>
      </c>
      <c r="E813" t="s">
        <v>517</v>
      </c>
      <c r="F813" s="10">
        <v>44774</v>
      </c>
      <c r="G813" s="10">
        <v>46234</v>
      </c>
      <c r="H813" s="10">
        <f>EDATE(G813,1)</f>
        <v>46265</v>
      </c>
      <c r="I813" t="s">
        <v>987</v>
      </c>
      <c r="J813" s="10" t="s">
        <v>988</v>
      </c>
      <c r="K813" t="s">
        <v>3351</v>
      </c>
      <c r="P813" s="29">
        <f t="shared" si="12"/>
        <v>46234</v>
      </c>
      <c r="Q813" s="30"/>
      <c r="R813" s="30"/>
      <c r="S813" s="30"/>
    </row>
    <row r="814" spans="1:19" x14ac:dyDescent="0.25">
      <c r="A814" t="s">
        <v>4316</v>
      </c>
      <c r="B814" t="s">
        <v>4408</v>
      </c>
      <c r="C814" t="s">
        <v>231</v>
      </c>
      <c r="D814" t="str">
        <f>VLOOKUP(C814,'Programas-Mestrado'!$C:$D,2,0)</f>
        <v>PPGPol</v>
      </c>
      <c r="E814" t="s">
        <v>517</v>
      </c>
      <c r="F814" s="10">
        <v>44621</v>
      </c>
      <c r="G814" s="10">
        <v>45716</v>
      </c>
      <c r="H814" s="10">
        <f>EDATE(G814,1)</f>
        <v>45744</v>
      </c>
      <c r="I814" s="10" t="s">
        <v>987</v>
      </c>
      <c r="J814" s="10" t="s">
        <v>988</v>
      </c>
      <c r="K814" t="s">
        <v>3351</v>
      </c>
      <c r="P814" s="29">
        <f t="shared" si="12"/>
        <v>45716</v>
      </c>
      <c r="Q814" s="30"/>
      <c r="R814" s="30"/>
      <c r="S814" s="30"/>
    </row>
    <row r="815" spans="1:19" x14ac:dyDescent="0.25">
      <c r="A815" t="s">
        <v>4885</v>
      </c>
      <c r="B815" t="s">
        <v>4928</v>
      </c>
      <c r="C815" t="s">
        <v>231</v>
      </c>
      <c r="D815" t="str">
        <f>VLOOKUP(C815,'Programas-Mestrado'!$C:$D,2,0)</f>
        <v>PPGPol</v>
      </c>
      <c r="E815" t="s">
        <v>517</v>
      </c>
      <c r="F815" s="10">
        <v>44774</v>
      </c>
      <c r="G815" s="10">
        <v>46234</v>
      </c>
      <c r="H815" s="10">
        <f>EDATE(G815,1)</f>
        <v>46265</v>
      </c>
      <c r="I815" s="10" t="s">
        <v>987</v>
      </c>
      <c r="J815" s="10" t="s">
        <v>988</v>
      </c>
      <c r="K815" t="s">
        <v>3351</v>
      </c>
      <c r="P815" s="29">
        <f t="shared" si="12"/>
        <v>46234</v>
      </c>
      <c r="Q815" s="30"/>
      <c r="R815" s="30"/>
      <c r="S815" s="30"/>
    </row>
    <row r="816" spans="1:19" x14ac:dyDescent="0.25">
      <c r="A816" t="s">
        <v>4320</v>
      </c>
      <c r="B816" t="s">
        <v>6824</v>
      </c>
      <c r="C816" t="s">
        <v>231</v>
      </c>
      <c r="D816" t="str">
        <f>VLOOKUP(C816,'Programas-Mestrado'!$C:$D,2,0)</f>
        <v>PPGPol</v>
      </c>
      <c r="E816" t="s">
        <v>517</v>
      </c>
      <c r="F816" s="10">
        <v>45352</v>
      </c>
      <c r="G816" s="10">
        <v>46812</v>
      </c>
      <c r="H816" s="10">
        <f>EDATE(G816,1)</f>
        <v>46841</v>
      </c>
      <c r="I816" s="10" t="s">
        <v>987</v>
      </c>
      <c r="J816" s="10" t="s">
        <v>988</v>
      </c>
      <c r="K816" t="s">
        <v>3351</v>
      </c>
      <c r="P816" s="29">
        <f t="shared" si="12"/>
        <v>46812</v>
      </c>
      <c r="Q816" s="30"/>
      <c r="R816" s="30"/>
      <c r="S816" s="30"/>
    </row>
    <row r="817" spans="1:19" x14ac:dyDescent="0.25">
      <c r="A817" t="s">
        <v>5615</v>
      </c>
      <c r="B817" t="s">
        <v>6083</v>
      </c>
      <c r="C817" t="s">
        <v>231</v>
      </c>
      <c r="D817" t="str">
        <f>VLOOKUP(C817,'Programas-Mestrado'!$C:$D,2,0)</f>
        <v>PPGPol</v>
      </c>
      <c r="E817" t="s">
        <v>517</v>
      </c>
      <c r="F817" s="10">
        <v>45017</v>
      </c>
      <c r="G817" s="10">
        <v>46418</v>
      </c>
      <c r="H817" s="10">
        <f>EDATE(G817,1)</f>
        <v>46446</v>
      </c>
      <c r="I817" s="10" t="s">
        <v>987</v>
      </c>
      <c r="J817" s="10" t="s">
        <v>988</v>
      </c>
      <c r="K817" t="s">
        <v>3351</v>
      </c>
      <c r="P817" s="29">
        <f t="shared" si="12"/>
        <v>46418</v>
      </c>
      <c r="Q817" s="30"/>
      <c r="R817" s="30"/>
      <c r="S817" s="30"/>
    </row>
    <row r="818" spans="1:19" x14ac:dyDescent="0.25">
      <c r="A818" t="s">
        <v>749</v>
      </c>
      <c r="B818" t="s">
        <v>3638</v>
      </c>
      <c r="C818" t="s">
        <v>231</v>
      </c>
      <c r="D818" t="str">
        <f>VLOOKUP(C818,'Programas-Mestrado'!$C:$D,2,0)</f>
        <v>PPGPol</v>
      </c>
      <c r="E818" t="s">
        <v>517</v>
      </c>
      <c r="F818" s="10">
        <v>44256</v>
      </c>
      <c r="G818" s="10">
        <v>45716</v>
      </c>
      <c r="H818" s="10">
        <f>EDATE(G818,1)</f>
        <v>45744</v>
      </c>
      <c r="I818" s="10" t="s">
        <v>987</v>
      </c>
      <c r="J818" s="10" t="s">
        <v>988</v>
      </c>
      <c r="K818" t="s">
        <v>3351</v>
      </c>
      <c r="P818" s="29">
        <f t="shared" si="12"/>
        <v>45716</v>
      </c>
      <c r="Q818" s="30"/>
      <c r="R818" s="30"/>
      <c r="S818" s="30"/>
    </row>
    <row r="819" spans="1:19" x14ac:dyDescent="0.25">
      <c r="A819" t="s">
        <v>4886</v>
      </c>
      <c r="B819" t="s">
        <v>4929</v>
      </c>
      <c r="C819" t="s">
        <v>231</v>
      </c>
      <c r="D819" t="str">
        <f>VLOOKUP(C819,'Programas-Mestrado'!$C:$D,2,0)</f>
        <v>PPGPol</v>
      </c>
      <c r="E819" t="s">
        <v>517</v>
      </c>
      <c r="F819" s="10">
        <v>44774</v>
      </c>
      <c r="G819" s="10">
        <v>46234</v>
      </c>
      <c r="H819" s="10">
        <f>EDATE(G819,1)</f>
        <v>46265</v>
      </c>
      <c r="I819" s="10" t="s">
        <v>987</v>
      </c>
      <c r="J819" s="10" t="s">
        <v>988</v>
      </c>
      <c r="K819" t="s">
        <v>3351</v>
      </c>
      <c r="P819" s="29">
        <f t="shared" si="12"/>
        <v>46234</v>
      </c>
      <c r="Q819" s="30"/>
      <c r="R819" s="30"/>
      <c r="S819" s="30"/>
    </row>
    <row r="820" spans="1:19" x14ac:dyDescent="0.25">
      <c r="A820" t="s">
        <v>3907</v>
      </c>
      <c r="B820" t="s">
        <v>3925</v>
      </c>
      <c r="C820" t="s">
        <v>231</v>
      </c>
      <c r="D820" t="str">
        <f>VLOOKUP(C820,'Programas-Mestrado'!$C:$D,2,0)</f>
        <v>PPGPol</v>
      </c>
      <c r="E820" t="s">
        <v>517</v>
      </c>
      <c r="F820" s="10">
        <v>44348</v>
      </c>
      <c r="G820" s="10">
        <v>45716</v>
      </c>
      <c r="H820" s="10">
        <f>EDATE(G820,1)</f>
        <v>45744</v>
      </c>
      <c r="I820" s="10" t="s">
        <v>987</v>
      </c>
      <c r="J820" s="10" t="s">
        <v>988</v>
      </c>
      <c r="K820" t="s">
        <v>3351</v>
      </c>
      <c r="P820" s="29">
        <f t="shared" si="12"/>
        <v>45716</v>
      </c>
      <c r="Q820" s="30"/>
      <c r="R820" s="30"/>
      <c r="S820" s="30"/>
    </row>
    <row r="821" spans="1:19" x14ac:dyDescent="0.25">
      <c r="A821" t="s">
        <v>4318</v>
      </c>
      <c r="B821" t="s">
        <v>4410</v>
      </c>
      <c r="C821" t="s">
        <v>231</v>
      </c>
      <c r="D821" t="str">
        <f>VLOOKUP(C821,'Programas-Mestrado'!$C:$D,2,0)</f>
        <v>PPGPol</v>
      </c>
      <c r="E821" t="s">
        <v>517</v>
      </c>
      <c r="F821" s="10">
        <v>44621</v>
      </c>
      <c r="G821" s="10">
        <v>46081</v>
      </c>
      <c r="H821" s="10">
        <f>EDATE(G821,1)</f>
        <v>46109</v>
      </c>
      <c r="I821" s="10" t="s">
        <v>987</v>
      </c>
      <c r="J821" s="10" t="s">
        <v>988</v>
      </c>
      <c r="K821" t="s">
        <v>3351</v>
      </c>
      <c r="P821" s="29">
        <f t="shared" si="12"/>
        <v>46081</v>
      </c>
      <c r="Q821" s="30"/>
      <c r="R821" s="30"/>
      <c r="S821" s="30"/>
    </row>
    <row r="822" spans="1:19" x14ac:dyDescent="0.25">
      <c r="A822" t="s">
        <v>4319</v>
      </c>
      <c r="B822" t="s">
        <v>6310</v>
      </c>
      <c r="C822" t="s">
        <v>231</v>
      </c>
      <c r="D822" t="str">
        <f>VLOOKUP(C822,'Programas-Mestrado'!$C:$D,2,0)</f>
        <v>PPGPol</v>
      </c>
      <c r="E822" t="s">
        <v>517</v>
      </c>
      <c r="F822" s="10">
        <v>45139</v>
      </c>
      <c r="G822" s="10">
        <v>46053</v>
      </c>
      <c r="H822" s="10">
        <f>EDATE(G822,1)</f>
        <v>46081</v>
      </c>
      <c r="I822" s="10" t="s">
        <v>987</v>
      </c>
      <c r="J822" s="10" t="s">
        <v>988</v>
      </c>
      <c r="K822" t="s">
        <v>3351</v>
      </c>
      <c r="P822" s="29">
        <f t="shared" si="12"/>
        <v>46053</v>
      </c>
      <c r="Q822" s="30"/>
      <c r="R822" s="30"/>
      <c r="S822" s="30"/>
    </row>
    <row r="823" spans="1:19" x14ac:dyDescent="0.25">
      <c r="A823" t="s">
        <v>750</v>
      </c>
      <c r="B823" t="s">
        <v>3639</v>
      </c>
      <c r="C823" t="s">
        <v>231</v>
      </c>
      <c r="D823" t="str">
        <f>VLOOKUP(C823,'Programas-Mestrado'!$C:$D,2,0)</f>
        <v>PPGPol</v>
      </c>
      <c r="E823" t="s">
        <v>517</v>
      </c>
      <c r="F823" s="10">
        <v>44256</v>
      </c>
      <c r="G823" s="10">
        <v>45716</v>
      </c>
      <c r="H823" s="10">
        <f>EDATE(G823,1)</f>
        <v>45744</v>
      </c>
      <c r="I823" s="10" t="s">
        <v>987</v>
      </c>
      <c r="J823" s="10" t="s">
        <v>988</v>
      </c>
      <c r="K823" t="s">
        <v>3351</v>
      </c>
      <c r="P823" s="29">
        <f t="shared" si="12"/>
        <v>45716</v>
      </c>
      <c r="Q823" s="30"/>
      <c r="R823" s="30"/>
      <c r="S823" s="30"/>
    </row>
    <row r="824" spans="1:19" x14ac:dyDescent="0.25">
      <c r="A824" t="s">
        <v>5033</v>
      </c>
      <c r="B824" t="s">
        <v>5110</v>
      </c>
      <c r="C824" t="s">
        <v>231</v>
      </c>
      <c r="D824" t="str">
        <f>VLOOKUP(C824,'Programas-Mestrado'!$C:$D,2,0)</f>
        <v>PPGPol</v>
      </c>
      <c r="E824" t="s">
        <v>517</v>
      </c>
      <c r="F824" s="10">
        <v>44835</v>
      </c>
      <c r="G824" s="10">
        <v>46265</v>
      </c>
      <c r="H824" s="10">
        <f>EDATE(G824,1)</f>
        <v>46295</v>
      </c>
      <c r="I824" s="10" t="s">
        <v>987</v>
      </c>
      <c r="J824" s="10" t="s">
        <v>3556</v>
      </c>
      <c r="K824" t="s">
        <v>3351</v>
      </c>
      <c r="P824" s="29">
        <f t="shared" si="12"/>
        <v>46265</v>
      </c>
      <c r="Q824" s="30"/>
      <c r="R824" s="30"/>
      <c r="S824" s="30"/>
    </row>
    <row r="825" spans="1:19" x14ac:dyDescent="0.25">
      <c r="A825" t="s">
        <v>4317</v>
      </c>
      <c r="B825" t="s">
        <v>4409</v>
      </c>
      <c r="C825" t="s">
        <v>231</v>
      </c>
      <c r="D825" t="str">
        <f>VLOOKUP(C825,'Programas-Mestrado'!$C:$D,2,0)</f>
        <v>PPGPol</v>
      </c>
      <c r="E825" t="s">
        <v>517</v>
      </c>
      <c r="F825" s="10">
        <v>44621</v>
      </c>
      <c r="G825" s="10">
        <v>46081</v>
      </c>
      <c r="H825" s="10">
        <f>EDATE(G825,1)</f>
        <v>46109</v>
      </c>
      <c r="I825" s="10" t="s">
        <v>987</v>
      </c>
      <c r="J825" s="10" t="s">
        <v>3556</v>
      </c>
      <c r="K825" t="s">
        <v>3351</v>
      </c>
      <c r="P825" s="29">
        <f t="shared" si="12"/>
        <v>46081</v>
      </c>
      <c r="Q825" s="30"/>
      <c r="R825" s="30"/>
      <c r="S825" s="30"/>
    </row>
    <row r="826" spans="1:19" x14ac:dyDescent="0.25">
      <c r="A826" t="s">
        <v>6477</v>
      </c>
      <c r="B826" t="s">
        <v>6495</v>
      </c>
      <c r="C826" t="s">
        <v>570</v>
      </c>
      <c r="D826" t="str">
        <f>VLOOKUP(C826,'Programas-Mestrado'!$C:$D,2,0)</f>
        <v>PPGPsi</v>
      </c>
      <c r="E826" t="s">
        <v>258</v>
      </c>
      <c r="F826" s="10">
        <v>45200</v>
      </c>
      <c r="G826" s="10">
        <v>45716</v>
      </c>
      <c r="H826" s="10">
        <f>EDATE(G826,1)</f>
        <v>45744</v>
      </c>
      <c r="I826" s="10" t="s">
        <v>987</v>
      </c>
      <c r="J826" s="10" t="s">
        <v>988</v>
      </c>
      <c r="K826" t="s">
        <v>3352</v>
      </c>
      <c r="P826" s="29">
        <f t="shared" si="12"/>
        <v>45716</v>
      </c>
      <c r="Q826" s="30"/>
      <c r="R826" s="30"/>
      <c r="S826" s="30"/>
    </row>
    <row r="827" spans="1:19" x14ac:dyDescent="0.25">
      <c r="A827" t="s">
        <v>5925</v>
      </c>
      <c r="B827" t="s">
        <v>5967</v>
      </c>
      <c r="C827" t="s">
        <v>570</v>
      </c>
      <c r="D827" t="str">
        <f>VLOOKUP(C827,'Programas-Mestrado'!$C:$D,2,0)</f>
        <v>PPGPsi</v>
      </c>
      <c r="E827" t="s">
        <v>258</v>
      </c>
      <c r="F827" s="10">
        <v>44986</v>
      </c>
      <c r="G827" s="10">
        <v>45716</v>
      </c>
      <c r="H827" s="10">
        <f>EDATE(G827,1)</f>
        <v>45744</v>
      </c>
      <c r="I827" s="10" t="s">
        <v>987</v>
      </c>
      <c r="J827" s="10" t="s">
        <v>988</v>
      </c>
      <c r="K827" t="s">
        <v>3352</v>
      </c>
      <c r="P827" s="29">
        <f t="shared" si="12"/>
        <v>45716</v>
      </c>
      <c r="Q827" s="30"/>
      <c r="R827" s="30"/>
      <c r="S827" s="30"/>
    </row>
    <row r="828" spans="1:19" x14ac:dyDescent="0.25">
      <c r="A828" t="s">
        <v>6972</v>
      </c>
      <c r="B828" t="s">
        <v>7010</v>
      </c>
      <c r="C828" t="s">
        <v>570</v>
      </c>
      <c r="D828" t="str">
        <f>VLOOKUP(C828,'Programas-Mestrado'!$C:$D,2,0)</f>
        <v>PPGPsi</v>
      </c>
      <c r="E828" t="s">
        <v>258</v>
      </c>
      <c r="F828" s="10">
        <v>45352</v>
      </c>
      <c r="G828" s="10">
        <v>46081</v>
      </c>
      <c r="H828" s="10">
        <f>EDATE(G828,1)</f>
        <v>46109</v>
      </c>
      <c r="I828" s="10" t="s">
        <v>987</v>
      </c>
      <c r="J828" s="10" t="s">
        <v>988</v>
      </c>
      <c r="K828" t="s">
        <v>3352</v>
      </c>
      <c r="P828" s="29">
        <f t="shared" si="12"/>
        <v>46081</v>
      </c>
      <c r="Q828" s="30"/>
      <c r="R828" s="30"/>
      <c r="S828" s="30"/>
    </row>
    <row r="829" spans="1:19" x14ac:dyDescent="0.25">
      <c r="A829" t="s">
        <v>6973</v>
      </c>
      <c r="B829" t="s">
        <v>7011</v>
      </c>
      <c r="C829" t="s">
        <v>570</v>
      </c>
      <c r="D829" t="str">
        <f>VLOOKUP(C829,'Programas-Mestrado'!$C:$D,2,0)</f>
        <v>PPGPsi</v>
      </c>
      <c r="E829" t="s">
        <v>258</v>
      </c>
      <c r="F829" s="10">
        <v>45352</v>
      </c>
      <c r="G829" s="10">
        <v>46081</v>
      </c>
      <c r="H829" s="10">
        <f>EDATE(G829,1)</f>
        <v>46109</v>
      </c>
      <c r="I829" s="10" t="s">
        <v>987</v>
      </c>
      <c r="J829" s="10" t="s">
        <v>988</v>
      </c>
      <c r="K829" t="s">
        <v>3352</v>
      </c>
      <c r="P829" s="29">
        <f t="shared" si="12"/>
        <v>46081</v>
      </c>
      <c r="Q829" s="30"/>
      <c r="R829" s="30"/>
      <c r="S829" s="30"/>
    </row>
    <row r="830" spans="1:19" x14ac:dyDescent="0.25">
      <c r="A830" t="s">
        <v>6974</v>
      </c>
      <c r="B830" t="s">
        <v>7012</v>
      </c>
      <c r="C830" t="s">
        <v>570</v>
      </c>
      <c r="D830" t="str">
        <f>VLOOKUP(C830,'Programas-Mestrado'!$C:$D,2,0)</f>
        <v>PPGPsi</v>
      </c>
      <c r="E830" t="s">
        <v>258</v>
      </c>
      <c r="F830" s="10">
        <v>45352</v>
      </c>
      <c r="G830" s="10">
        <v>45900</v>
      </c>
      <c r="H830" s="10">
        <f>EDATE(G830,1)</f>
        <v>45930</v>
      </c>
      <c r="I830" s="10" t="s">
        <v>987</v>
      </c>
      <c r="J830" s="10" t="s">
        <v>988</v>
      </c>
      <c r="K830" t="s">
        <v>3352</v>
      </c>
      <c r="P830" s="29">
        <f t="shared" si="12"/>
        <v>45900</v>
      </c>
      <c r="Q830" s="30"/>
      <c r="R830" s="30"/>
      <c r="S830" s="30"/>
    </row>
    <row r="831" spans="1:19" x14ac:dyDescent="0.25">
      <c r="A831" t="s">
        <v>6975</v>
      </c>
      <c r="B831" t="s">
        <v>7013</v>
      </c>
      <c r="C831" t="s">
        <v>570</v>
      </c>
      <c r="D831" t="str">
        <f>VLOOKUP(C831,'Programas-Mestrado'!$C:$D,2,0)</f>
        <v>PPGPsi</v>
      </c>
      <c r="E831" t="s">
        <v>258</v>
      </c>
      <c r="F831" s="10">
        <v>45352</v>
      </c>
      <c r="G831" s="10">
        <v>46081</v>
      </c>
      <c r="H831" s="10">
        <f>EDATE(G831,1)</f>
        <v>46109</v>
      </c>
      <c r="I831" s="10" t="s">
        <v>987</v>
      </c>
      <c r="J831" s="10" t="s">
        <v>988</v>
      </c>
      <c r="K831" t="s">
        <v>3352</v>
      </c>
      <c r="P831" s="29">
        <f t="shared" si="12"/>
        <v>46081</v>
      </c>
      <c r="Q831" s="30"/>
      <c r="R831" s="30"/>
      <c r="S831" s="30"/>
    </row>
    <row r="832" spans="1:19" x14ac:dyDescent="0.25">
      <c r="A832" t="s">
        <v>6976</v>
      </c>
      <c r="B832" t="s">
        <v>7014</v>
      </c>
      <c r="C832" t="s">
        <v>570</v>
      </c>
      <c r="D832" t="str">
        <f>VLOOKUP(C832,'Programas-Mestrado'!$C:$D,2,0)</f>
        <v>PPGPsi</v>
      </c>
      <c r="E832" t="s">
        <v>258</v>
      </c>
      <c r="F832" s="10">
        <v>45352</v>
      </c>
      <c r="G832" s="10">
        <v>46081</v>
      </c>
      <c r="H832" s="10">
        <f>EDATE(G832,1)</f>
        <v>46109</v>
      </c>
      <c r="I832" s="10" t="s">
        <v>987</v>
      </c>
      <c r="J832" s="10" t="s">
        <v>988</v>
      </c>
      <c r="K832" t="s">
        <v>3352</v>
      </c>
      <c r="P832" s="29">
        <f t="shared" si="12"/>
        <v>46081</v>
      </c>
      <c r="Q832" s="30"/>
      <c r="R832" s="30"/>
      <c r="S832" s="30"/>
    </row>
    <row r="833" spans="1:19" x14ac:dyDescent="0.25">
      <c r="A833" t="s">
        <v>5926</v>
      </c>
      <c r="B833" t="s">
        <v>5968</v>
      </c>
      <c r="C833" t="s">
        <v>570</v>
      </c>
      <c r="D833" t="str">
        <f>VLOOKUP(C833,'Programas-Mestrado'!$C:$D,2,0)</f>
        <v>PPGPsi</v>
      </c>
      <c r="E833" t="s">
        <v>258</v>
      </c>
      <c r="F833" s="10">
        <v>44986</v>
      </c>
      <c r="G833" s="10">
        <v>45716</v>
      </c>
      <c r="H833" s="10">
        <f>EDATE(G833,1)</f>
        <v>45744</v>
      </c>
      <c r="I833" s="10" t="s">
        <v>987</v>
      </c>
      <c r="J833" s="10" t="s">
        <v>988</v>
      </c>
      <c r="K833" t="s">
        <v>3352</v>
      </c>
      <c r="P833" s="29">
        <f t="shared" si="12"/>
        <v>45716</v>
      </c>
      <c r="Q833" s="30"/>
      <c r="R833" s="30"/>
      <c r="S833" s="30"/>
    </row>
    <row r="834" spans="1:19" x14ac:dyDescent="0.25">
      <c r="A834" t="s">
        <v>5927</v>
      </c>
      <c r="B834" t="s">
        <v>5969</v>
      </c>
      <c r="C834" t="s">
        <v>570</v>
      </c>
      <c r="D834" t="str">
        <f>VLOOKUP(C834,'Programas-Mestrado'!$C:$D,2,0)</f>
        <v>PPGPsi</v>
      </c>
      <c r="E834" t="s">
        <v>258</v>
      </c>
      <c r="F834" s="10">
        <v>44986</v>
      </c>
      <c r="G834" s="10">
        <v>45716</v>
      </c>
      <c r="H834" s="10">
        <f>EDATE(G834,1)</f>
        <v>45744</v>
      </c>
      <c r="I834" s="10" t="s">
        <v>987</v>
      </c>
      <c r="J834" s="10" t="s">
        <v>988</v>
      </c>
      <c r="K834" t="s">
        <v>3352</v>
      </c>
      <c r="P834" s="29">
        <f t="shared" ref="P834:P897" si="13">EDATE(G834,0)</f>
        <v>45716</v>
      </c>
      <c r="Q834" s="30"/>
      <c r="R834" s="30"/>
      <c r="S834" s="30"/>
    </row>
    <row r="835" spans="1:19" x14ac:dyDescent="0.25">
      <c r="A835" t="s">
        <v>6118</v>
      </c>
      <c r="B835" t="s">
        <v>6132</v>
      </c>
      <c r="C835" t="s">
        <v>570</v>
      </c>
      <c r="D835" t="str">
        <f>VLOOKUP(C835,'Programas-Mestrado'!$C:$D,2,0)</f>
        <v>PPGPsi</v>
      </c>
      <c r="E835" t="s">
        <v>258</v>
      </c>
      <c r="F835" s="10">
        <v>45017</v>
      </c>
      <c r="G835" s="10">
        <v>45716</v>
      </c>
      <c r="H835" s="10">
        <f>EDATE(G835,1)</f>
        <v>45744</v>
      </c>
      <c r="I835" s="10" t="s">
        <v>987</v>
      </c>
      <c r="J835" s="10" t="s">
        <v>988</v>
      </c>
      <c r="K835" t="s">
        <v>3352</v>
      </c>
      <c r="P835" s="29">
        <f t="shared" si="13"/>
        <v>45716</v>
      </c>
      <c r="Q835" s="30"/>
      <c r="R835" s="30"/>
      <c r="S835" s="30"/>
    </row>
    <row r="836" spans="1:19" x14ac:dyDescent="0.25">
      <c r="A836" t="s">
        <v>6977</v>
      </c>
      <c r="B836" t="s">
        <v>7015</v>
      </c>
      <c r="C836" t="s">
        <v>570</v>
      </c>
      <c r="D836" t="str">
        <f>VLOOKUP(C836,'Programas-Mestrado'!$C:$D,2,0)</f>
        <v>PPGPsi</v>
      </c>
      <c r="E836" t="s">
        <v>258</v>
      </c>
      <c r="F836" s="10">
        <v>45352</v>
      </c>
      <c r="G836" s="10">
        <v>46081</v>
      </c>
      <c r="H836" s="10">
        <f>EDATE(G836,1)</f>
        <v>46109</v>
      </c>
      <c r="I836" t="s">
        <v>987</v>
      </c>
      <c r="J836" s="10" t="s">
        <v>988</v>
      </c>
      <c r="K836" t="s">
        <v>3352</v>
      </c>
      <c r="P836" s="29">
        <f t="shared" si="13"/>
        <v>46081</v>
      </c>
      <c r="Q836" s="30"/>
      <c r="R836" s="30"/>
      <c r="S836" s="30"/>
    </row>
    <row r="837" spans="1:19" x14ac:dyDescent="0.25">
      <c r="A837" t="s">
        <v>5928</v>
      </c>
      <c r="B837" t="s">
        <v>5970</v>
      </c>
      <c r="C837" t="s">
        <v>570</v>
      </c>
      <c r="D837" t="str">
        <f>VLOOKUP(C837,'Programas-Mestrado'!$C:$D,2,0)</f>
        <v>PPGPsi</v>
      </c>
      <c r="E837" t="s">
        <v>258</v>
      </c>
      <c r="F837" s="10">
        <v>44986</v>
      </c>
      <c r="G837" s="10">
        <v>45716</v>
      </c>
      <c r="H837" s="10">
        <f>EDATE(G837,1)</f>
        <v>45744</v>
      </c>
      <c r="I837" s="10" t="s">
        <v>987</v>
      </c>
      <c r="J837" s="10" t="s">
        <v>988</v>
      </c>
      <c r="K837" t="s">
        <v>3352</v>
      </c>
      <c r="P837" s="29">
        <f t="shared" si="13"/>
        <v>45716</v>
      </c>
      <c r="Q837" s="30"/>
      <c r="R837" s="30"/>
      <c r="S837" s="30"/>
    </row>
    <row r="838" spans="1:19" x14ac:dyDescent="0.25">
      <c r="A838" t="s">
        <v>6978</v>
      </c>
      <c r="B838" t="s">
        <v>7016</v>
      </c>
      <c r="C838" t="s">
        <v>570</v>
      </c>
      <c r="D838" t="str">
        <f>VLOOKUP(C838,'Programas-Mestrado'!$C:$D,2,0)</f>
        <v>PPGPsi</v>
      </c>
      <c r="E838" t="s">
        <v>258</v>
      </c>
      <c r="F838" s="10">
        <v>45352</v>
      </c>
      <c r="G838" s="10">
        <v>46081</v>
      </c>
      <c r="H838" s="10">
        <f>EDATE(G838,1)</f>
        <v>46109</v>
      </c>
      <c r="I838" t="s">
        <v>987</v>
      </c>
      <c r="J838" s="10" t="s">
        <v>988</v>
      </c>
      <c r="K838" t="s">
        <v>3352</v>
      </c>
      <c r="P838" s="29">
        <f t="shared" si="13"/>
        <v>46081</v>
      </c>
      <c r="Q838" s="30"/>
      <c r="R838" s="30"/>
      <c r="S838" s="30"/>
    </row>
    <row r="839" spans="1:19" x14ac:dyDescent="0.25">
      <c r="A839" t="s">
        <v>6979</v>
      </c>
      <c r="B839" t="s">
        <v>7017</v>
      </c>
      <c r="C839" t="s">
        <v>570</v>
      </c>
      <c r="D839" t="str">
        <f>VLOOKUP(C839,'Programas-Mestrado'!$C:$D,2,0)</f>
        <v>PPGPsi</v>
      </c>
      <c r="E839" t="s">
        <v>258</v>
      </c>
      <c r="F839" s="10">
        <v>45352</v>
      </c>
      <c r="G839" s="10">
        <v>45900</v>
      </c>
      <c r="H839" s="10">
        <f>EDATE(G839,1)</f>
        <v>45930</v>
      </c>
      <c r="I839" s="10" t="s">
        <v>987</v>
      </c>
      <c r="J839" s="10" t="s">
        <v>988</v>
      </c>
      <c r="K839" t="s">
        <v>3352</v>
      </c>
      <c r="P839" s="29">
        <f t="shared" si="13"/>
        <v>45900</v>
      </c>
      <c r="Q839" s="30"/>
      <c r="R839" s="30"/>
      <c r="S839" s="30"/>
    </row>
    <row r="840" spans="1:19" x14ac:dyDescent="0.25">
      <c r="A840" t="s">
        <v>2510</v>
      </c>
      <c r="B840" t="s">
        <v>4162</v>
      </c>
      <c r="C840" t="s">
        <v>570</v>
      </c>
      <c r="D840" t="str">
        <f>VLOOKUP(C840,'Programas-Mestrado'!$C:$D,2,0)</f>
        <v>PPGPsi</v>
      </c>
      <c r="E840" t="s">
        <v>517</v>
      </c>
      <c r="F840" s="10">
        <v>44440</v>
      </c>
      <c r="G840" s="10">
        <v>45900</v>
      </c>
      <c r="H840" s="10">
        <f>EDATE(G840,1)</f>
        <v>45930</v>
      </c>
      <c r="I840" s="10" t="s">
        <v>987</v>
      </c>
      <c r="J840" s="10" t="s">
        <v>988</v>
      </c>
      <c r="K840" t="s">
        <v>3352</v>
      </c>
      <c r="P840" s="29">
        <f t="shared" si="13"/>
        <v>45900</v>
      </c>
      <c r="Q840" s="30"/>
      <c r="R840" s="30"/>
      <c r="S840" s="30"/>
    </row>
    <row r="841" spans="1:19" x14ac:dyDescent="0.25">
      <c r="A841" t="s">
        <v>5342</v>
      </c>
      <c r="B841" t="s">
        <v>5489</v>
      </c>
      <c r="C841" t="s">
        <v>570</v>
      </c>
      <c r="D841" t="str">
        <f>VLOOKUP(C841,'Programas-Mestrado'!$C:$D,2,0)</f>
        <v>PPGPsi</v>
      </c>
      <c r="E841" t="s">
        <v>517</v>
      </c>
      <c r="F841" s="10">
        <v>44986</v>
      </c>
      <c r="G841" s="10">
        <v>46446</v>
      </c>
      <c r="H841" s="10">
        <f>EDATE(G841,1)</f>
        <v>46474</v>
      </c>
      <c r="I841" t="s">
        <v>987</v>
      </c>
      <c r="J841" s="10" t="s">
        <v>988</v>
      </c>
      <c r="K841" t="s">
        <v>3352</v>
      </c>
      <c r="P841" s="29">
        <f t="shared" si="13"/>
        <v>46446</v>
      </c>
      <c r="Q841" s="30"/>
      <c r="R841" s="30"/>
      <c r="S841" s="30"/>
    </row>
    <row r="842" spans="1:19" x14ac:dyDescent="0.25">
      <c r="A842" t="s">
        <v>2511</v>
      </c>
      <c r="B842" t="s">
        <v>4558</v>
      </c>
      <c r="C842" t="s">
        <v>570</v>
      </c>
      <c r="D842" t="str">
        <f>VLOOKUP(C842,'Programas-Mestrado'!$C:$D,2,0)</f>
        <v>PPGPsi</v>
      </c>
      <c r="E842" t="s">
        <v>517</v>
      </c>
      <c r="F842" s="10">
        <v>44621</v>
      </c>
      <c r="G842" s="10">
        <v>46203</v>
      </c>
      <c r="H842" s="10">
        <f>EDATE(G842,1)</f>
        <v>46233</v>
      </c>
      <c r="I842" s="10" t="s">
        <v>987</v>
      </c>
      <c r="J842" s="10" t="s">
        <v>988</v>
      </c>
      <c r="K842" t="s">
        <v>3352</v>
      </c>
      <c r="P842" s="29">
        <f t="shared" si="13"/>
        <v>46203</v>
      </c>
      <c r="Q842" s="30"/>
      <c r="R842" s="30"/>
      <c r="S842" s="30"/>
    </row>
    <row r="843" spans="1:19" x14ac:dyDescent="0.25">
      <c r="A843" t="s">
        <v>2513</v>
      </c>
      <c r="B843" t="s">
        <v>4773</v>
      </c>
      <c r="C843" t="s">
        <v>570</v>
      </c>
      <c r="D843" t="str">
        <f>VLOOKUP(C843,'Programas-Mestrado'!$C:$D,2,0)</f>
        <v>PPGPsi</v>
      </c>
      <c r="E843" t="s">
        <v>517</v>
      </c>
      <c r="F843" s="10">
        <v>44713</v>
      </c>
      <c r="G843" s="10">
        <v>46173</v>
      </c>
      <c r="H843" s="10">
        <f>EDATE(G843,1)</f>
        <v>46203</v>
      </c>
      <c r="I843" s="10" t="s">
        <v>987</v>
      </c>
      <c r="J843" s="10" t="s">
        <v>988</v>
      </c>
      <c r="K843" t="s">
        <v>3352</v>
      </c>
      <c r="P843" s="29">
        <f t="shared" si="13"/>
        <v>46173</v>
      </c>
      <c r="Q843" s="30"/>
      <c r="R843" s="30"/>
      <c r="S843" s="30"/>
    </row>
    <row r="844" spans="1:19" x14ac:dyDescent="0.25">
      <c r="A844" t="s">
        <v>6969</v>
      </c>
      <c r="B844" t="s">
        <v>7005</v>
      </c>
      <c r="C844" t="s">
        <v>570</v>
      </c>
      <c r="D844" t="str">
        <f>VLOOKUP(C844,'Programas-Mestrado'!$C:$D,2,0)</f>
        <v>PPGPsi</v>
      </c>
      <c r="E844" t="s">
        <v>517</v>
      </c>
      <c r="F844" s="10">
        <v>45352</v>
      </c>
      <c r="G844" s="10">
        <v>46812</v>
      </c>
      <c r="H844" s="10">
        <f>EDATE(G844,1)</f>
        <v>46841</v>
      </c>
      <c r="I844" t="s">
        <v>987</v>
      </c>
      <c r="J844" s="10" t="s">
        <v>988</v>
      </c>
      <c r="K844" t="s">
        <v>3352</v>
      </c>
      <c r="P844" s="29">
        <f t="shared" si="13"/>
        <v>46812</v>
      </c>
      <c r="Q844" s="30"/>
      <c r="R844" s="30"/>
      <c r="S844" s="30"/>
    </row>
    <row r="845" spans="1:19" x14ac:dyDescent="0.25">
      <c r="A845" t="s">
        <v>2514</v>
      </c>
      <c r="B845" t="s">
        <v>3985</v>
      </c>
      <c r="C845" t="s">
        <v>570</v>
      </c>
      <c r="D845" t="str">
        <f>VLOOKUP(C845,'Programas-Mestrado'!$C:$D,2,0)</f>
        <v>PPGPsi</v>
      </c>
      <c r="E845" t="s">
        <v>517</v>
      </c>
      <c r="F845" s="10">
        <v>44378</v>
      </c>
      <c r="G845" s="10">
        <v>45838</v>
      </c>
      <c r="H845" s="10">
        <f>EDATE(G845,1)</f>
        <v>45868</v>
      </c>
      <c r="I845" s="10" t="s">
        <v>987</v>
      </c>
      <c r="J845" s="10" t="s">
        <v>988</v>
      </c>
      <c r="K845" t="s">
        <v>3352</v>
      </c>
      <c r="P845" s="29">
        <f t="shared" si="13"/>
        <v>45838</v>
      </c>
      <c r="Q845" s="30"/>
      <c r="R845" s="30"/>
      <c r="S845" s="30"/>
    </row>
    <row r="846" spans="1:19" x14ac:dyDescent="0.25">
      <c r="A846" t="s">
        <v>3477</v>
      </c>
      <c r="B846" t="s">
        <v>5065</v>
      </c>
      <c r="C846" t="s">
        <v>570</v>
      </c>
      <c r="D846" t="str">
        <f>VLOOKUP(C846,'Programas-Mestrado'!$C:$D,2,0)</f>
        <v>PPGPsi</v>
      </c>
      <c r="E846" t="s">
        <v>517</v>
      </c>
      <c r="F846" s="10">
        <v>44805</v>
      </c>
      <c r="G846" s="10">
        <v>46142</v>
      </c>
      <c r="H846" s="10">
        <f>EDATE(G846,1)</f>
        <v>46172</v>
      </c>
      <c r="I846" s="10" t="s">
        <v>987</v>
      </c>
      <c r="J846" s="10" t="s">
        <v>988</v>
      </c>
      <c r="K846" t="s">
        <v>3352</v>
      </c>
      <c r="P846" s="29">
        <f t="shared" si="13"/>
        <v>46142</v>
      </c>
      <c r="Q846" s="30"/>
      <c r="R846" s="30"/>
      <c r="S846" s="30"/>
    </row>
    <row r="847" spans="1:19" x14ac:dyDescent="0.25">
      <c r="A847" t="s">
        <v>4769</v>
      </c>
      <c r="B847" t="s">
        <v>7006</v>
      </c>
      <c r="C847" t="s">
        <v>570</v>
      </c>
      <c r="D847" t="str">
        <f>VLOOKUP(C847,'Programas-Mestrado'!$C:$D,2,0)</f>
        <v>PPGPsi</v>
      </c>
      <c r="E847" t="s">
        <v>517</v>
      </c>
      <c r="F847" s="10">
        <v>45352</v>
      </c>
      <c r="G847" s="10">
        <v>46812</v>
      </c>
      <c r="H847" s="10">
        <f>EDATE(G847,1)</f>
        <v>46841</v>
      </c>
      <c r="I847" s="10" t="s">
        <v>987</v>
      </c>
      <c r="J847" s="10" t="s">
        <v>988</v>
      </c>
      <c r="K847" t="s">
        <v>3352</v>
      </c>
      <c r="P847" s="29">
        <f t="shared" si="13"/>
        <v>46812</v>
      </c>
      <c r="Q847" s="30"/>
      <c r="R847" s="30"/>
      <c r="S847" s="30"/>
    </row>
    <row r="848" spans="1:19" x14ac:dyDescent="0.25">
      <c r="A848" t="s">
        <v>5160</v>
      </c>
      <c r="B848" t="s">
        <v>5163</v>
      </c>
      <c r="C848" t="s">
        <v>570</v>
      </c>
      <c r="D848" t="str">
        <f>VLOOKUP(C848,'Programas-Mestrado'!$C:$D,2,0)</f>
        <v>PPGPsi</v>
      </c>
      <c r="E848" t="s">
        <v>517</v>
      </c>
      <c r="F848" s="10">
        <v>44866</v>
      </c>
      <c r="G848" s="10">
        <v>45716</v>
      </c>
      <c r="H848" s="10">
        <f>EDATE(G848,1)</f>
        <v>45744</v>
      </c>
      <c r="I848" s="10" t="s">
        <v>987</v>
      </c>
      <c r="J848" s="10" t="s">
        <v>988</v>
      </c>
      <c r="K848" t="s">
        <v>3352</v>
      </c>
      <c r="P848" s="29">
        <f t="shared" si="13"/>
        <v>45716</v>
      </c>
      <c r="Q848" s="30"/>
      <c r="R848" s="30"/>
      <c r="S848" s="30"/>
    </row>
    <row r="849" spans="1:19" x14ac:dyDescent="0.25">
      <c r="A849" t="s">
        <v>4072</v>
      </c>
      <c r="B849" t="s">
        <v>4774</v>
      </c>
      <c r="C849" t="s">
        <v>570</v>
      </c>
      <c r="D849" t="str">
        <f>VLOOKUP(C849,'Programas-Mestrado'!$C:$D,2,0)</f>
        <v>PPGPsi</v>
      </c>
      <c r="E849" t="s">
        <v>517</v>
      </c>
      <c r="F849" s="10">
        <v>44713</v>
      </c>
      <c r="G849" s="10">
        <v>46173</v>
      </c>
      <c r="H849" s="10">
        <f>EDATE(G849,1)</f>
        <v>46203</v>
      </c>
      <c r="I849" s="10" t="s">
        <v>987</v>
      </c>
      <c r="J849" s="10" t="s">
        <v>988</v>
      </c>
      <c r="K849" t="s">
        <v>3352</v>
      </c>
      <c r="P849" s="29">
        <f t="shared" si="13"/>
        <v>46173</v>
      </c>
      <c r="Q849" s="30"/>
      <c r="R849" s="30"/>
      <c r="S849" s="30"/>
    </row>
    <row r="850" spans="1:19" x14ac:dyDescent="0.25">
      <c r="A850" t="s">
        <v>3079</v>
      </c>
      <c r="B850" t="s">
        <v>7007</v>
      </c>
      <c r="C850" t="s">
        <v>570</v>
      </c>
      <c r="D850" t="str">
        <f>VLOOKUP(C850,'Programas-Mestrado'!$C:$D,2,0)</f>
        <v>PPGPsi</v>
      </c>
      <c r="E850" t="s">
        <v>517</v>
      </c>
      <c r="F850" s="10">
        <v>45352</v>
      </c>
      <c r="G850" s="10">
        <v>45716</v>
      </c>
      <c r="H850" s="10">
        <f>EDATE(G850,1)</f>
        <v>45744</v>
      </c>
      <c r="I850" s="10" t="s">
        <v>987</v>
      </c>
      <c r="J850" s="10" t="s">
        <v>988</v>
      </c>
      <c r="K850" t="s">
        <v>3352</v>
      </c>
      <c r="P850" s="29">
        <f t="shared" si="13"/>
        <v>45716</v>
      </c>
      <c r="Q850" s="30"/>
      <c r="R850" s="30"/>
      <c r="S850" s="30"/>
    </row>
    <row r="851" spans="1:19" x14ac:dyDescent="0.25">
      <c r="A851" t="s">
        <v>2517</v>
      </c>
      <c r="B851" t="s">
        <v>6130</v>
      </c>
      <c r="C851" t="s">
        <v>570</v>
      </c>
      <c r="D851" t="str">
        <f>VLOOKUP(C851,'Programas-Mestrado'!$C:$D,2,0)</f>
        <v>PPGPsi</v>
      </c>
      <c r="E851" t="s">
        <v>517</v>
      </c>
      <c r="F851" s="10">
        <v>45017</v>
      </c>
      <c r="G851" s="10">
        <v>46477</v>
      </c>
      <c r="H851" s="10">
        <f>EDATE(G851,1)</f>
        <v>46507</v>
      </c>
      <c r="I851" s="10" t="s">
        <v>987</v>
      </c>
      <c r="J851" s="10" t="s">
        <v>988</v>
      </c>
      <c r="K851" t="s">
        <v>3352</v>
      </c>
      <c r="P851" s="29">
        <f t="shared" si="13"/>
        <v>46477</v>
      </c>
      <c r="Q851" s="30"/>
      <c r="R851" s="30"/>
      <c r="S851" s="30"/>
    </row>
    <row r="852" spans="1:19" x14ac:dyDescent="0.25">
      <c r="A852" t="s">
        <v>809</v>
      </c>
      <c r="B852" t="s">
        <v>4260</v>
      </c>
      <c r="C852" t="s">
        <v>570</v>
      </c>
      <c r="D852" t="str">
        <f>VLOOKUP(C852,'Programas-Mestrado'!$C:$D,2,0)</f>
        <v>PPGPsi</v>
      </c>
      <c r="E852" t="s">
        <v>517</v>
      </c>
      <c r="F852" s="10">
        <v>44562</v>
      </c>
      <c r="G852" s="10">
        <v>45991</v>
      </c>
      <c r="H852" s="10">
        <f>EDATE(G852,1)</f>
        <v>46021</v>
      </c>
      <c r="I852" t="s">
        <v>987</v>
      </c>
      <c r="J852" s="10" t="s">
        <v>988</v>
      </c>
      <c r="K852" t="s">
        <v>3352</v>
      </c>
      <c r="P852" s="29">
        <f t="shared" si="13"/>
        <v>45991</v>
      </c>
      <c r="Q852" s="30"/>
      <c r="R852" s="30"/>
      <c r="S852" s="30"/>
    </row>
    <row r="853" spans="1:19" x14ac:dyDescent="0.25">
      <c r="A853" t="s">
        <v>3461</v>
      </c>
      <c r="B853" t="s">
        <v>4657</v>
      </c>
      <c r="C853" t="s">
        <v>570</v>
      </c>
      <c r="D853" t="str">
        <f>VLOOKUP(C853,'Programas-Mestrado'!$C:$D,2,0)</f>
        <v>PPGPsi</v>
      </c>
      <c r="E853" t="s">
        <v>517</v>
      </c>
      <c r="F853" s="10">
        <v>44652</v>
      </c>
      <c r="G853" s="10">
        <v>46081</v>
      </c>
      <c r="H853" s="10">
        <f>EDATE(G853,1)</f>
        <v>46109</v>
      </c>
      <c r="I853" s="10" t="s">
        <v>987</v>
      </c>
      <c r="J853" s="10" t="s">
        <v>988</v>
      </c>
      <c r="K853" t="s">
        <v>3352</v>
      </c>
      <c r="P853" s="29">
        <f t="shared" si="13"/>
        <v>46081</v>
      </c>
      <c r="Q853" s="30"/>
      <c r="R853" s="30"/>
      <c r="S853" s="30"/>
    </row>
    <row r="854" spans="1:19" x14ac:dyDescent="0.25">
      <c r="A854" t="s">
        <v>6970</v>
      </c>
      <c r="B854" t="s">
        <v>7008</v>
      </c>
      <c r="C854" t="s">
        <v>570</v>
      </c>
      <c r="D854" t="str">
        <f>VLOOKUP(C854,'Programas-Mestrado'!$C:$D,2,0)</f>
        <v>PPGPsi</v>
      </c>
      <c r="E854" t="s">
        <v>517</v>
      </c>
      <c r="F854" s="10">
        <v>45352</v>
      </c>
      <c r="G854" s="10">
        <v>46812</v>
      </c>
      <c r="H854" s="10">
        <f>EDATE(G854,1)</f>
        <v>46841</v>
      </c>
      <c r="I854" s="10" t="s">
        <v>987</v>
      </c>
      <c r="J854" s="10" t="s">
        <v>988</v>
      </c>
      <c r="K854" t="s">
        <v>3352</v>
      </c>
      <c r="P854" s="29">
        <f t="shared" si="13"/>
        <v>46812</v>
      </c>
      <c r="Q854" s="30"/>
      <c r="R854" s="30"/>
      <c r="S854" s="30"/>
    </row>
    <row r="855" spans="1:19" x14ac:dyDescent="0.25">
      <c r="A855" t="s">
        <v>4145</v>
      </c>
      <c r="B855" t="s">
        <v>6596</v>
      </c>
      <c r="C855" t="s">
        <v>570</v>
      </c>
      <c r="D855" t="str">
        <f>VLOOKUP(C855,'Programas-Mestrado'!$C:$D,2,0)</f>
        <v>PPGPsi</v>
      </c>
      <c r="E855" t="s">
        <v>517</v>
      </c>
      <c r="F855" s="10">
        <v>45292</v>
      </c>
      <c r="G855" s="10">
        <v>46446</v>
      </c>
      <c r="H855" s="10">
        <f>EDATE(G855,1)</f>
        <v>46474</v>
      </c>
      <c r="I855" s="10" t="s">
        <v>987</v>
      </c>
      <c r="J855" s="10" t="s">
        <v>988</v>
      </c>
      <c r="K855" t="s">
        <v>3352</v>
      </c>
      <c r="P855" s="29">
        <f t="shared" si="13"/>
        <v>46446</v>
      </c>
      <c r="Q855" s="30"/>
      <c r="R855" s="30"/>
      <c r="S855" s="30"/>
    </row>
    <row r="856" spans="1:19" x14ac:dyDescent="0.25">
      <c r="A856" t="s">
        <v>6971</v>
      </c>
      <c r="B856" t="s">
        <v>7009</v>
      </c>
      <c r="C856" t="s">
        <v>570</v>
      </c>
      <c r="D856" t="str">
        <f>VLOOKUP(C856,'Programas-Mestrado'!$C:$D,2,0)</f>
        <v>PPGPsi</v>
      </c>
      <c r="E856" t="s">
        <v>517</v>
      </c>
      <c r="F856" s="10">
        <v>45352</v>
      </c>
      <c r="G856" s="10">
        <v>46812</v>
      </c>
      <c r="H856" s="10">
        <f>EDATE(G856,1)</f>
        <v>46841</v>
      </c>
      <c r="I856" s="10" t="s">
        <v>987</v>
      </c>
      <c r="J856" s="10" t="s">
        <v>988</v>
      </c>
      <c r="K856" t="s">
        <v>3352</v>
      </c>
      <c r="P856" s="29">
        <f t="shared" si="13"/>
        <v>46812</v>
      </c>
      <c r="Q856" s="30"/>
      <c r="R856" s="30"/>
      <c r="S856" s="30"/>
    </row>
    <row r="857" spans="1:19" x14ac:dyDescent="0.25">
      <c r="A857" t="s">
        <v>3717</v>
      </c>
      <c r="B857" t="s">
        <v>3754</v>
      </c>
      <c r="C857" t="s">
        <v>570</v>
      </c>
      <c r="D857" t="str">
        <f>VLOOKUP(C857,'Programas-Mestrado'!$C:$D,2,0)</f>
        <v>PPGPsi</v>
      </c>
      <c r="E857" t="s">
        <v>517</v>
      </c>
      <c r="F857" s="10">
        <v>44256</v>
      </c>
      <c r="G857" s="10">
        <v>45716</v>
      </c>
      <c r="H857" s="10">
        <f>EDATE(G857,1)</f>
        <v>45744</v>
      </c>
      <c r="I857" s="10" t="s">
        <v>987</v>
      </c>
      <c r="J857" s="10" t="s">
        <v>988</v>
      </c>
      <c r="K857" t="s">
        <v>3352</v>
      </c>
      <c r="P857" s="29">
        <f t="shared" si="13"/>
        <v>45716</v>
      </c>
      <c r="Q857" s="30"/>
      <c r="R857" s="30"/>
      <c r="S857" s="30"/>
    </row>
    <row r="858" spans="1:19" x14ac:dyDescent="0.25">
      <c r="A858" t="s">
        <v>5192</v>
      </c>
      <c r="B858" t="s">
        <v>7178</v>
      </c>
      <c r="C858" t="s">
        <v>255</v>
      </c>
      <c r="D858" t="str">
        <f>VLOOKUP(C858,'Programas-Mestrado'!$C:$D,2,0)</f>
        <v>PPGPUR-So</v>
      </c>
      <c r="E858" t="s">
        <v>258</v>
      </c>
      <c r="F858" s="10">
        <v>45413</v>
      </c>
      <c r="G858" s="10">
        <v>45535</v>
      </c>
      <c r="H858" s="10">
        <f>EDATE(G858,1)</f>
        <v>45565</v>
      </c>
      <c r="I858" s="10" t="s">
        <v>4843</v>
      </c>
      <c r="J858" s="10" t="s">
        <v>988</v>
      </c>
      <c r="K858" t="s">
        <v>3351</v>
      </c>
      <c r="P858" s="29">
        <f t="shared" si="13"/>
        <v>45535</v>
      </c>
      <c r="Q858" s="30"/>
      <c r="R858" s="30"/>
      <c r="S858" s="30"/>
    </row>
    <row r="859" spans="1:19" x14ac:dyDescent="0.25">
      <c r="A859" t="s">
        <v>5326</v>
      </c>
      <c r="B859" t="s">
        <v>5468</v>
      </c>
      <c r="C859" t="s">
        <v>255</v>
      </c>
      <c r="D859" t="str">
        <f>VLOOKUP(C859,'Programas-Mestrado'!$C:$D,2,0)</f>
        <v>PPGPUR-So</v>
      </c>
      <c r="E859" t="s">
        <v>258</v>
      </c>
      <c r="F859" s="10">
        <v>44986</v>
      </c>
      <c r="G859" s="10">
        <v>45716</v>
      </c>
      <c r="H859" s="10">
        <f>EDATE(G859,1)</f>
        <v>45744</v>
      </c>
      <c r="I859" s="10" t="s">
        <v>987</v>
      </c>
      <c r="J859" s="10" t="s">
        <v>988</v>
      </c>
      <c r="K859" t="s">
        <v>3351</v>
      </c>
      <c r="P859" s="29">
        <f t="shared" si="13"/>
        <v>45716</v>
      </c>
      <c r="Q859" s="30"/>
      <c r="R859" s="30"/>
      <c r="S859" s="30"/>
    </row>
    <row r="860" spans="1:19" x14ac:dyDescent="0.25">
      <c r="A860" t="s">
        <v>5327</v>
      </c>
      <c r="B860" t="s">
        <v>5469</v>
      </c>
      <c r="C860" t="s">
        <v>255</v>
      </c>
      <c r="D860" t="str">
        <f>VLOOKUP(C860,'Programas-Mestrado'!$C:$D,2,0)</f>
        <v>PPGPUR-So</v>
      </c>
      <c r="E860" t="s">
        <v>258</v>
      </c>
      <c r="F860" s="10">
        <v>44986</v>
      </c>
      <c r="G860" s="10">
        <v>45716</v>
      </c>
      <c r="H860" s="10">
        <f>EDATE(G860,1)</f>
        <v>45744</v>
      </c>
      <c r="I860" t="s">
        <v>987</v>
      </c>
      <c r="J860" s="10" t="s">
        <v>988</v>
      </c>
      <c r="K860" t="s">
        <v>3351</v>
      </c>
      <c r="P860" s="29">
        <f t="shared" si="13"/>
        <v>45716</v>
      </c>
      <c r="Q860" s="30"/>
      <c r="R860" s="30"/>
      <c r="S860" s="30"/>
    </row>
    <row r="861" spans="1:19" x14ac:dyDescent="0.25">
      <c r="A861" t="s">
        <v>5328</v>
      </c>
      <c r="B861" t="s">
        <v>5470</v>
      </c>
      <c r="C861" t="s">
        <v>255</v>
      </c>
      <c r="D861" t="str">
        <f>VLOOKUP(C861,'Programas-Mestrado'!$C:$D,2,0)</f>
        <v>PPGPUR-So</v>
      </c>
      <c r="E861" t="s">
        <v>258</v>
      </c>
      <c r="F861" s="10">
        <v>44986</v>
      </c>
      <c r="G861" s="10">
        <v>45716</v>
      </c>
      <c r="H861" s="10">
        <f>EDATE(G861,1)</f>
        <v>45744</v>
      </c>
      <c r="I861" t="s">
        <v>987</v>
      </c>
      <c r="J861" s="10" t="s">
        <v>988</v>
      </c>
      <c r="K861" t="s">
        <v>3351</v>
      </c>
      <c r="P861" s="29">
        <f t="shared" si="13"/>
        <v>45716</v>
      </c>
      <c r="Q861" s="30"/>
      <c r="R861" s="30"/>
      <c r="S861" s="30"/>
    </row>
    <row r="862" spans="1:19" x14ac:dyDescent="0.25">
      <c r="A862" t="s">
        <v>5241</v>
      </c>
      <c r="B862" t="s">
        <v>5243</v>
      </c>
      <c r="C862" t="s">
        <v>255</v>
      </c>
      <c r="D862" t="str">
        <f>VLOOKUP(C862,'Programas-Mestrado'!$C:$D,2,0)</f>
        <v>PPGPUR-So</v>
      </c>
      <c r="E862" t="s">
        <v>258</v>
      </c>
      <c r="F862" s="10">
        <v>44958</v>
      </c>
      <c r="G862" s="10">
        <v>45688</v>
      </c>
      <c r="H862" s="10">
        <f>EDATE(G862,1)</f>
        <v>45716</v>
      </c>
      <c r="I862" s="10" t="s">
        <v>987</v>
      </c>
      <c r="J862" s="10" t="s">
        <v>988</v>
      </c>
      <c r="K862" t="s">
        <v>3351</v>
      </c>
      <c r="P862" s="29">
        <f t="shared" si="13"/>
        <v>45688</v>
      </c>
      <c r="Q862" s="30"/>
      <c r="R862" s="30"/>
      <c r="S862" s="30"/>
    </row>
    <row r="863" spans="1:19" x14ac:dyDescent="0.25">
      <c r="A863" t="s">
        <v>6724</v>
      </c>
      <c r="B863" t="s">
        <v>6865</v>
      </c>
      <c r="C863" t="s">
        <v>255</v>
      </c>
      <c r="D863" t="str">
        <f>VLOOKUP(C863,'Programas-Mestrado'!$C:$D,2,0)</f>
        <v>PPGPUR-So</v>
      </c>
      <c r="E863" t="s">
        <v>258</v>
      </c>
      <c r="F863" s="10">
        <v>45352</v>
      </c>
      <c r="G863" s="10">
        <v>45716</v>
      </c>
      <c r="H863" s="10">
        <f>EDATE(G863,1)</f>
        <v>45744</v>
      </c>
      <c r="I863" s="10" t="s">
        <v>987</v>
      </c>
      <c r="J863" s="10" t="s">
        <v>988</v>
      </c>
      <c r="K863" t="s">
        <v>3351</v>
      </c>
      <c r="P863" s="29">
        <f t="shared" si="13"/>
        <v>45716</v>
      </c>
      <c r="Q863" s="30"/>
      <c r="R863" s="30"/>
      <c r="S863" s="30"/>
    </row>
    <row r="864" spans="1:19" x14ac:dyDescent="0.25">
      <c r="A864" t="s">
        <v>5329</v>
      </c>
      <c r="B864" t="s">
        <v>5472</v>
      </c>
      <c r="C864" t="s">
        <v>255</v>
      </c>
      <c r="D864" t="str">
        <f>VLOOKUP(C864,'Programas-Mestrado'!$C:$D,2,0)</f>
        <v>PPGPUR-So</v>
      </c>
      <c r="E864" t="s">
        <v>258</v>
      </c>
      <c r="F864" s="10">
        <v>44986</v>
      </c>
      <c r="G864" s="10">
        <v>45716</v>
      </c>
      <c r="H864" s="10">
        <f>EDATE(G864,1)</f>
        <v>45744</v>
      </c>
      <c r="I864" s="10" t="s">
        <v>987</v>
      </c>
      <c r="J864" s="10" t="s">
        <v>988</v>
      </c>
      <c r="K864" t="s">
        <v>3351</v>
      </c>
      <c r="P864" s="29">
        <f t="shared" si="13"/>
        <v>45716</v>
      </c>
      <c r="Q864" s="30"/>
      <c r="R864" s="30"/>
      <c r="S864" s="30"/>
    </row>
    <row r="865" spans="1:19" x14ac:dyDescent="0.25">
      <c r="A865" t="s">
        <v>6046</v>
      </c>
      <c r="B865" t="s">
        <v>6103</v>
      </c>
      <c r="C865" t="s">
        <v>255</v>
      </c>
      <c r="D865" t="str">
        <f>VLOOKUP(C865,'Programas-Mestrado'!$C:$D,2,0)</f>
        <v>PPGPUR-So</v>
      </c>
      <c r="E865" t="s">
        <v>258</v>
      </c>
      <c r="F865" s="10">
        <v>45017</v>
      </c>
      <c r="G865" s="10">
        <v>45716</v>
      </c>
      <c r="H865" s="10">
        <f>EDATE(G865,1)</f>
        <v>45744</v>
      </c>
      <c r="I865" s="10" t="s">
        <v>987</v>
      </c>
      <c r="J865" s="10" t="s">
        <v>988</v>
      </c>
      <c r="K865" t="s">
        <v>3351</v>
      </c>
      <c r="P865" s="29">
        <f t="shared" si="13"/>
        <v>45716</v>
      </c>
      <c r="Q865" s="30"/>
      <c r="R865" s="30"/>
      <c r="S865" s="30"/>
    </row>
    <row r="866" spans="1:19" x14ac:dyDescent="0.25">
      <c r="A866" t="s">
        <v>5330</v>
      </c>
      <c r="B866" t="s">
        <v>5473</v>
      </c>
      <c r="C866" t="s">
        <v>255</v>
      </c>
      <c r="D866" t="str">
        <f>VLOOKUP(C866,'Programas-Mestrado'!$C:$D,2,0)</f>
        <v>PPGPUR-So</v>
      </c>
      <c r="E866" t="s">
        <v>258</v>
      </c>
      <c r="F866" s="10">
        <v>44986</v>
      </c>
      <c r="G866" s="10">
        <v>45716</v>
      </c>
      <c r="H866" s="10">
        <f>EDATE(G866,1)</f>
        <v>45744</v>
      </c>
      <c r="I866" t="s">
        <v>987</v>
      </c>
      <c r="J866" s="10" t="s">
        <v>988</v>
      </c>
      <c r="K866" t="s">
        <v>3351</v>
      </c>
      <c r="P866" s="29">
        <f t="shared" si="13"/>
        <v>45716</v>
      </c>
      <c r="Q866" s="30"/>
      <c r="R866" s="30"/>
      <c r="S866" s="30"/>
    </row>
    <row r="867" spans="1:19" x14ac:dyDescent="0.25">
      <c r="A867" t="s">
        <v>7376</v>
      </c>
      <c r="B867" t="s">
        <v>7411</v>
      </c>
      <c r="C867" t="s">
        <v>255</v>
      </c>
      <c r="D867" t="str">
        <f>VLOOKUP(C867,'Programas-Mestrado'!$C:$D,2,0)</f>
        <v>PPGPUR-So</v>
      </c>
      <c r="E867" t="s">
        <v>258</v>
      </c>
      <c r="F867" s="10">
        <v>45505</v>
      </c>
      <c r="G867" s="10">
        <v>45716</v>
      </c>
      <c r="H867" s="10">
        <f>EDATE(G867,1)</f>
        <v>45744</v>
      </c>
      <c r="I867" s="10" t="s">
        <v>987</v>
      </c>
      <c r="J867" s="10" t="s">
        <v>4497</v>
      </c>
      <c r="K867" t="s">
        <v>3351</v>
      </c>
      <c r="P867" s="29">
        <f t="shared" si="13"/>
        <v>45716</v>
      </c>
      <c r="Q867" s="30"/>
      <c r="R867" s="30"/>
      <c r="S867" s="30"/>
    </row>
    <row r="868" spans="1:19" x14ac:dyDescent="0.25">
      <c r="A868" t="s">
        <v>6723</v>
      </c>
      <c r="B868" t="s">
        <v>7412</v>
      </c>
      <c r="C868" t="s">
        <v>255</v>
      </c>
      <c r="D868" t="str">
        <f>VLOOKUP(C868,'Programas-Mestrado'!$C:$D,2,0)</f>
        <v>PPGPUR-So</v>
      </c>
      <c r="E868" t="s">
        <v>258</v>
      </c>
      <c r="F868" s="10">
        <v>45505</v>
      </c>
      <c r="G868" s="10">
        <v>45535</v>
      </c>
      <c r="H868" s="10">
        <f>EDATE(G868,1)</f>
        <v>45565</v>
      </c>
      <c r="I868" s="10" t="s">
        <v>987</v>
      </c>
      <c r="J868" s="10" t="s">
        <v>4497</v>
      </c>
      <c r="K868" t="s">
        <v>3351</v>
      </c>
      <c r="P868" s="29">
        <f t="shared" si="13"/>
        <v>45535</v>
      </c>
      <c r="Q868" s="30"/>
      <c r="R868" s="30"/>
      <c r="S868" s="30"/>
    </row>
    <row r="869" spans="1:19" x14ac:dyDescent="0.25">
      <c r="A869" t="s">
        <v>7377</v>
      </c>
      <c r="B869" t="s">
        <v>7413</v>
      </c>
      <c r="C869" t="s">
        <v>255</v>
      </c>
      <c r="D869" t="str">
        <f>VLOOKUP(C869,'Programas-Mestrado'!$C:$D,2,0)</f>
        <v>PPGPUR-So</v>
      </c>
      <c r="E869" t="s">
        <v>258</v>
      </c>
      <c r="F869" s="10">
        <v>45505</v>
      </c>
      <c r="G869" s="10">
        <v>45716</v>
      </c>
      <c r="H869" s="10">
        <f>EDATE(G869,1)</f>
        <v>45744</v>
      </c>
      <c r="I869" t="s">
        <v>987</v>
      </c>
      <c r="J869" s="10" t="s">
        <v>4497</v>
      </c>
      <c r="K869" t="s">
        <v>3351</v>
      </c>
      <c r="P869" s="29">
        <f t="shared" si="13"/>
        <v>45716</v>
      </c>
      <c r="Q869" s="30"/>
      <c r="R869" s="30"/>
      <c r="S869" s="30"/>
    </row>
    <row r="870" spans="1:19" x14ac:dyDescent="0.25">
      <c r="A870" t="s">
        <v>6719</v>
      </c>
      <c r="B870" t="s">
        <v>6858</v>
      </c>
      <c r="C870" t="s">
        <v>255</v>
      </c>
      <c r="D870" t="str">
        <f>VLOOKUP(C870,'Programas-Mestrado'!$C:$D,2,0)</f>
        <v>PPGPUR-So</v>
      </c>
      <c r="E870" t="s">
        <v>517</v>
      </c>
      <c r="F870" s="10">
        <v>45352</v>
      </c>
      <c r="G870" s="10">
        <v>45535</v>
      </c>
      <c r="H870" s="10">
        <f>EDATE(G870,1)</f>
        <v>45565</v>
      </c>
      <c r="I870" s="10" t="s">
        <v>987</v>
      </c>
      <c r="J870" s="10" t="s">
        <v>988</v>
      </c>
      <c r="K870" t="s">
        <v>3351</v>
      </c>
      <c r="P870" s="29">
        <f t="shared" si="13"/>
        <v>45535</v>
      </c>
      <c r="Q870" s="30"/>
      <c r="R870" s="30"/>
      <c r="S870" s="30"/>
    </row>
    <row r="871" spans="1:19" x14ac:dyDescent="0.25">
      <c r="A871" t="s">
        <v>5324</v>
      </c>
      <c r="B871" t="s">
        <v>5465</v>
      </c>
      <c r="C871" t="s">
        <v>255</v>
      </c>
      <c r="D871" t="str">
        <f>VLOOKUP(C871,'Programas-Mestrado'!$C:$D,2,0)</f>
        <v>PPGPUR-So</v>
      </c>
      <c r="E871" t="s">
        <v>517</v>
      </c>
      <c r="F871" s="10">
        <v>44986</v>
      </c>
      <c r="G871" s="10">
        <v>45716</v>
      </c>
      <c r="H871" s="10">
        <f>EDATE(G871,1)</f>
        <v>45744</v>
      </c>
      <c r="I871" s="10" t="s">
        <v>987</v>
      </c>
      <c r="J871" s="10" t="s">
        <v>988</v>
      </c>
      <c r="K871" t="s">
        <v>3351</v>
      </c>
      <c r="P871" s="29">
        <f t="shared" si="13"/>
        <v>45716</v>
      </c>
      <c r="Q871" s="30"/>
      <c r="R871" s="30"/>
      <c r="S871" s="30"/>
    </row>
    <row r="872" spans="1:19" x14ac:dyDescent="0.25">
      <c r="A872" t="s">
        <v>998</v>
      </c>
      <c r="B872" t="s">
        <v>4183</v>
      </c>
      <c r="C872" t="s">
        <v>255</v>
      </c>
      <c r="D872" t="str">
        <f>VLOOKUP(C872,'Programas-Mestrado'!$C:$D,2,0)</f>
        <v>PPGPUR-So</v>
      </c>
      <c r="E872" t="s">
        <v>517</v>
      </c>
      <c r="F872" s="10">
        <v>44470</v>
      </c>
      <c r="G872" s="10">
        <v>45565</v>
      </c>
      <c r="H872" s="10">
        <f>EDATE(G872,1)</f>
        <v>45595</v>
      </c>
      <c r="I872" s="10" t="s">
        <v>987</v>
      </c>
      <c r="J872" s="10" t="s">
        <v>988</v>
      </c>
      <c r="K872" t="s">
        <v>3351</v>
      </c>
      <c r="P872" s="29">
        <f t="shared" si="13"/>
        <v>45565</v>
      </c>
      <c r="Q872" s="30"/>
      <c r="R872" s="30"/>
      <c r="S872" s="30"/>
    </row>
    <row r="873" spans="1:19" x14ac:dyDescent="0.25">
      <c r="A873" t="s">
        <v>4361</v>
      </c>
      <c r="B873" t="s">
        <v>4468</v>
      </c>
      <c r="C873" t="s">
        <v>255</v>
      </c>
      <c r="D873" t="str">
        <f>VLOOKUP(C873,'Programas-Mestrado'!$C:$D,2,0)</f>
        <v>PPGPUR-So</v>
      </c>
      <c r="E873" t="s">
        <v>517</v>
      </c>
      <c r="F873" s="10">
        <v>44621</v>
      </c>
      <c r="G873" s="10">
        <v>45716</v>
      </c>
      <c r="H873" s="10">
        <f>EDATE(G873,1)</f>
        <v>45744</v>
      </c>
      <c r="I873" s="10" t="s">
        <v>987</v>
      </c>
      <c r="J873" s="10" t="s">
        <v>988</v>
      </c>
      <c r="K873" t="s">
        <v>3351</v>
      </c>
      <c r="P873" s="29">
        <f t="shared" si="13"/>
        <v>45716</v>
      </c>
      <c r="Q873" s="30"/>
      <c r="R873" s="30"/>
      <c r="S873" s="30"/>
    </row>
    <row r="874" spans="1:19" x14ac:dyDescent="0.25">
      <c r="A874" t="s">
        <v>6384</v>
      </c>
      <c r="B874" t="s">
        <v>6411</v>
      </c>
      <c r="C874" t="s">
        <v>255</v>
      </c>
      <c r="D874" t="str">
        <f>VLOOKUP(C874,'Programas-Mestrado'!$C:$D,2,0)</f>
        <v>PPGPUR-So</v>
      </c>
      <c r="E874" t="s">
        <v>517</v>
      </c>
      <c r="F874" s="10">
        <v>45170</v>
      </c>
      <c r="G874" s="10">
        <v>45716</v>
      </c>
      <c r="H874" s="10">
        <f>EDATE(G874,1)</f>
        <v>45744</v>
      </c>
      <c r="I874" s="10" t="s">
        <v>987</v>
      </c>
      <c r="J874" s="10" t="s">
        <v>988</v>
      </c>
      <c r="K874" t="s">
        <v>3351</v>
      </c>
      <c r="P874" s="29">
        <f t="shared" si="13"/>
        <v>45716</v>
      </c>
      <c r="Q874" s="30"/>
      <c r="R874" s="30"/>
      <c r="S874" s="30"/>
    </row>
    <row r="875" spans="1:19" x14ac:dyDescent="0.25">
      <c r="A875" t="s">
        <v>6385</v>
      </c>
      <c r="B875" t="s">
        <v>6412</v>
      </c>
      <c r="C875" t="s">
        <v>255</v>
      </c>
      <c r="D875" t="str">
        <f>VLOOKUP(C875,'Programas-Mestrado'!$C:$D,2,0)</f>
        <v>PPGPUR-So</v>
      </c>
      <c r="E875" t="s">
        <v>517</v>
      </c>
      <c r="F875" s="10">
        <v>45170</v>
      </c>
      <c r="G875" s="10">
        <v>45716</v>
      </c>
      <c r="H875" s="10">
        <f>EDATE(G875,1)</f>
        <v>45744</v>
      </c>
      <c r="I875" s="10" t="s">
        <v>987</v>
      </c>
      <c r="J875" s="10" t="s">
        <v>988</v>
      </c>
      <c r="K875" t="s">
        <v>3351</v>
      </c>
      <c r="P875" s="29">
        <f t="shared" si="13"/>
        <v>45716</v>
      </c>
      <c r="Q875" s="30"/>
      <c r="R875" s="30"/>
      <c r="S875" s="30"/>
    </row>
    <row r="876" spans="1:19" x14ac:dyDescent="0.25">
      <c r="A876" t="s">
        <v>209</v>
      </c>
      <c r="B876" t="s">
        <v>6413</v>
      </c>
      <c r="C876" t="s">
        <v>255</v>
      </c>
      <c r="D876" t="str">
        <f>VLOOKUP(C876,'Programas-Mestrado'!$C:$D,2,0)</f>
        <v>PPGPUR-So</v>
      </c>
      <c r="E876" t="s">
        <v>517</v>
      </c>
      <c r="F876" s="10">
        <v>45170</v>
      </c>
      <c r="G876" s="10">
        <v>45716</v>
      </c>
      <c r="H876" s="10">
        <f>EDATE(G876,1)</f>
        <v>45744</v>
      </c>
      <c r="I876" s="10" t="s">
        <v>987</v>
      </c>
      <c r="J876" s="10" t="s">
        <v>988</v>
      </c>
      <c r="K876" t="s">
        <v>3351</v>
      </c>
      <c r="P876" s="29">
        <f t="shared" si="13"/>
        <v>45716</v>
      </c>
      <c r="Q876" s="30"/>
      <c r="R876" s="30"/>
      <c r="S876" s="30"/>
    </row>
    <row r="877" spans="1:19" x14ac:dyDescent="0.25">
      <c r="A877" t="s">
        <v>1183</v>
      </c>
      <c r="B877" t="s">
        <v>4469</v>
      </c>
      <c r="C877" t="s">
        <v>255</v>
      </c>
      <c r="D877" t="str">
        <f>VLOOKUP(C877,'Programas-Mestrado'!$C:$D,2,0)</f>
        <v>PPGPUR-So</v>
      </c>
      <c r="E877" t="s">
        <v>517</v>
      </c>
      <c r="F877" s="10">
        <v>44621</v>
      </c>
      <c r="G877" s="10">
        <v>45716</v>
      </c>
      <c r="H877" s="10">
        <f>EDATE(G877,1)</f>
        <v>45744</v>
      </c>
      <c r="I877" s="10" t="s">
        <v>987</v>
      </c>
      <c r="J877" s="10" t="s">
        <v>988</v>
      </c>
      <c r="K877" t="s">
        <v>3351</v>
      </c>
      <c r="P877" s="29">
        <f t="shared" si="13"/>
        <v>45716</v>
      </c>
      <c r="Q877" s="30"/>
      <c r="R877" s="30"/>
      <c r="S877" s="30"/>
    </row>
    <row r="878" spans="1:19" x14ac:dyDescent="0.25">
      <c r="A878" t="s">
        <v>3804</v>
      </c>
      <c r="B878" t="s">
        <v>6319</v>
      </c>
      <c r="C878" t="s">
        <v>255</v>
      </c>
      <c r="D878" t="str">
        <f>VLOOKUP(C878,'Programas-Mestrado'!$C:$D,2,0)</f>
        <v>PPGPUR-So</v>
      </c>
      <c r="E878" t="s">
        <v>517</v>
      </c>
      <c r="F878" s="10">
        <v>45139</v>
      </c>
      <c r="G878" s="10">
        <v>45565</v>
      </c>
      <c r="H878" s="10">
        <f>EDATE(G878,1)</f>
        <v>45595</v>
      </c>
      <c r="I878" s="10" t="s">
        <v>987</v>
      </c>
      <c r="J878" s="10" t="s">
        <v>988</v>
      </c>
      <c r="K878" t="s">
        <v>3351</v>
      </c>
      <c r="P878" s="29">
        <f t="shared" si="13"/>
        <v>45565</v>
      </c>
      <c r="Q878" s="30"/>
      <c r="R878" s="30"/>
      <c r="S878" s="30"/>
    </row>
    <row r="879" spans="1:19" x14ac:dyDescent="0.25">
      <c r="A879" t="s">
        <v>5623</v>
      </c>
      <c r="B879" t="s">
        <v>6860</v>
      </c>
      <c r="C879" t="s">
        <v>255</v>
      </c>
      <c r="D879" t="str">
        <f>VLOOKUP(C879,'Programas-Mestrado'!$C:$D,2,0)</f>
        <v>PPGPUR-So</v>
      </c>
      <c r="E879" t="s">
        <v>517</v>
      </c>
      <c r="F879" s="10">
        <v>45352</v>
      </c>
      <c r="G879" s="10">
        <v>45535</v>
      </c>
      <c r="H879" s="10">
        <f>EDATE(G879,1)</f>
        <v>45565</v>
      </c>
      <c r="I879" s="10" t="s">
        <v>987</v>
      </c>
      <c r="J879" s="10" t="s">
        <v>988</v>
      </c>
      <c r="K879" t="s">
        <v>3351</v>
      </c>
      <c r="P879" s="29">
        <f t="shared" si="13"/>
        <v>45535</v>
      </c>
      <c r="Q879" s="30"/>
      <c r="R879" s="30"/>
      <c r="S879" s="30"/>
    </row>
    <row r="880" spans="1:19" x14ac:dyDescent="0.25">
      <c r="A880" t="s">
        <v>6721</v>
      </c>
      <c r="B880" t="s">
        <v>6861</v>
      </c>
      <c r="C880" t="s">
        <v>255</v>
      </c>
      <c r="D880" t="str">
        <f>VLOOKUP(C880,'Programas-Mestrado'!$C:$D,2,0)</f>
        <v>PPGPUR-So</v>
      </c>
      <c r="E880" t="s">
        <v>517</v>
      </c>
      <c r="F880" s="10">
        <v>45352</v>
      </c>
      <c r="G880" s="10">
        <v>45535</v>
      </c>
      <c r="H880" s="10">
        <f>EDATE(G880,1)</f>
        <v>45565</v>
      </c>
      <c r="I880" s="10" t="s">
        <v>987</v>
      </c>
      <c r="J880" s="10" t="s">
        <v>988</v>
      </c>
      <c r="K880" t="s">
        <v>3351</v>
      </c>
      <c r="P880" s="29">
        <f t="shared" si="13"/>
        <v>45535</v>
      </c>
      <c r="Q880" s="30"/>
      <c r="R880" s="30"/>
      <c r="S880" s="30"/>
    </row>
    <row r="881" spans="1:19" x14ac:dyDescent="0.25">
      <c r="A881" t="s">
        <v>6722</v>
      </c>
      <c r="B881" t="s">
        <v>6862</v>
      </c>
      <c r="C881" t="s">
        <v>255</v>
      </c>
      <c r="D881" t="str">
        <f>VLOOKUP(C881,'Programas-Mestrado'!$C:$D,2,0)</f>
        <v>PPGPUR-So</v>
      </c>
      <c r="E881" t="s">
        <v>517</v>
      </c>
      <c r="F881" s="10">
        <v>45352</v>
      </c>
      <c r="G881" s="10">
        <v>45535</v>
      </c>
      <c r="H881" s="10">
        <f>EDATE(G881,1)</f>
        <v>45565</v>
      </c>
      <c r="I881" s="10" t="s">
        <v>987</v>
      </c>
      <c r="J881" s="10" t="s">
        <v>988</v>
      </c>
      <c r="K881" t="s">
        <v>3351</v>
      </c>
      <c r="P881" s="29">
        <f t="shared" si="13"/>
        <v>45535</v>
      </c>
      <c r="Q881" s="30"/>
      <c r="R881" s="30"/>
      <c r="S881" s="30"/>
    </row>
    <row r="882" spans="1:19" x14ac:dyDescent="0.25">
      <c r="A882" t="s">
        <v>4730</v>
      </c>
      <c r="B882" t="s">
        <v>6863</v>
      </c>
      <c r="C882" t="s">
        <v>255</v>
      </c>
      <c r="D882" t="str">
        <f>VLOOKUP(C882,'Programas-Mestrado'!$C:$D,2,0)</f>
        <v>PPGPUR-So</v>
      </c>
      <c r="E882" t="s">
        <v>517</v>
      </c>
      <c r="F882" s="10">
        <v>45352</v>
      </c>
      <c r="G882" s="10">
        <v>45716</v>
      </c>
      <c r="H882" s="10">
        <f>EDATE(G882,1)</f>
        <v>45744</v>
      </c>
      <c r="I882" t="s">
        <v>987</v>
      </c>
      <c r="J882" s="10" t="s">
        <v>988</v>
      </c>
      <c r="K882" t="s">
        <v>3351</v>
      </c>
      <c r="P882" s="29">
        <f t="shared" si="13"/>
        <v>45716</v>
      </c>
      <c r="Q882" s="30"/>
      <c r="R882" s="30"/>
      <c r="S882" s="30"/>
    </row>
    <row r="883" spans="1:19" x14ac:dyDescent="0.25">
      <c r="A883" t="s">
        <v>4624</v>
      </c>
      <c r="B883" t="s">
        <v>4655</v>
      </c>
      <c r="C883" t="s">
        <v>255</v>
      </c>
      <c r="D883" t="str">
        <f>VLOOKUP(C883,'Programas-Mestrado'!$C:$D,2,0)</f>
        <v>PPGPUR-So</v>
      </c>
      <c r="E883" t="s">
        <v>517</v>
      </c>
      <c r="F883" s="10">
        <v>44652</v>
      </c>
      <c r="G883" s="10">
        <v>45747</v>
      </c>
      <c r="H883" s="10">
        <f>EDATE(G883,1)</f>
        <v>45777</v>
      </c>
      <c r="I883" t="s">
        <v>987</v>
      </c>
      <c r="J883" s="10" t="s">
        <v>988</v>
      </c>
      <c r="K883" t="s">
        <v>3351</v>
      </c>
      <c r="P883" s="29">
        <f t="shared" si="13"/>
        <v>45747</v>
      </c>
      <c r="Q883" s="30"/>
      <c r="R883" s="30"/>
      <c r="S883" s="30"/>
    </row>
    <row r="884" spans="1:19" x14ac:dyDescent="0.25">
      <c r="A884" t="s">
        <v>6725</v>
      </c>
      <c r="B884" t="s">
        <v>6866</v>
      </c>
      <c r="C884" t="s">
        <v>256</v>
      </c>
      <c r="D884" t="str">
        <f>VLOOKUP(C884,'Programas-Mestrado'!$C:$D,2,0)</f>
        <v>PPGPVBA-Ar</v>
      </c>
      <c r="E884" t="s">
        <v>258</v>
      </c>
      <c r="F884" s="10">
        <v>45352</v>
      </c>
      <c r="G884" s="10">
        <v>45716</v>
      </c>
      <c r="H884" s="10">
        <f>EDATE(G884,1)</f>
        <v>45744</v>
      </c>
      <c r="I884" s="10" t="s">
        <v>987</v>
      </c>
      <c r="J884" s="10" t="s">
        <v>988</v>
      </c>
      <c r="K884" t="s">
        <v>3351</v>
      </c>
      <c r="P884" s="29">
        <f t="shared" si="13"/>
        <v>45716</v>
      </c>
      <c r="Q884" s="30"/>
      <c r="R884" s="30"/>
      <c r="S884" s="30"/>
    </row>
    <row r="885" spans="1:19" x14ac:dyDescent="0.25">
      <c r="A885" t="s">
        <v>6726</v>
      </c>
      <c r="B885" t="s">
        <v>6867</v>
      </c>
      <c r="C885" t="s">
        <v>256</v>
      </c>
      <c r="D885" t="str">
        <f>VLOOKUP(C885,'Programas-Mestrado'!$C:$D,2,0)</f>
        <v>PPGPVBA-Ar</v>
      </c>
      <c r="E885" t="s">
        <v>258</v>
      </c>
      <c r="F885" s="10">
        <v>45352</v>
      </c>
      <c r="G885" s="10">
        <v>45535</v>
      </c>
      <c r="H885" s="10">
        <f>EDATE(G885,1)</f>
        <v>45565</v>
      </c>
      <c r="I885" t="s">
        <v>987</v>
      </c>
      <c r="J885" s="10" t="s">
        <v>988</v>
      </c>
      <c r="K885" t="s">
        <v>3351</v>
      </c>
      <c r="P885" s="29">
        <f t="shared" si="13"/>
        <v>45535</v>
      </c>
      <c r="Q885" s="30"/>
      <c r="R885" s="30"/>
      <c r="S885" s="30"/>
    </row>
    <row r="886" spans="1:19" x14ac:dyDescent="0.25">
      <c r="A886" t="s">
        <v>5332</v>
      </c>
      <c r="B886" t="s">
        <v>5475</v>
      </c>
      <c r="C886" t="s">
        <v>256</v>
      </c>
      <c r="D886" t="str">
        <f>VLOOKUP(C886,'Programas-Mestrado'!$C:$D,2,0)</f>
        <v>PPGPVBA-Ar</v>
      </c>
      <c r="E886" t="s">
        <v>258</v>
      </c>
      <c r="F886" s="10">
        <v>44986</v>
      </c>
      <c r="G886" s="10">
        <v>45535</v>
      </c>
      <c r="H886" s="10">
        <f>EDATE(G886,1)</f>
        <v>45565</v>
      </c>
      <c r="I886" s="10" t="s">
        <v>987</v>
      </c>
      <c r="J886" s="10" t="s">
        <v>988</v>
      </c>
      <c r="K886" t="s">
        <v>3351</v>
      </c>
      <c r="P886" s="29">
        <f t="shared" si="13"/>
        <v>45535</v>
      </c>
      <c r="Q886" s="30"/>
      <c r="R886" s="30"/>
      <c r="S886" s="30"/>
    </row>
    <row r="887" spans="1:19" x14ac:dyDescent="0.25">
      <c r="A887" t="s">
        <v>6508</v>
      </c>
      <c r="B887" t="s">
        <v>6868</v>
      </c>
      <c r="C887" t="s">
        <v>256</v>
      </c>
      <c r="D887" t="str">
        <f>VLOOKUP(C887,'Programas-Mestrado'!$C:$D,2,0)</f>
        <v>PPGPVBA-Ar</v>
      </c>
      <c r="E887" t="s">
        <v>258</v>
      </c>
      <c r="F887" s="10">
        <v>45352</v>
      </c>
      <c r="G887" s="10">
        <v>45716</v>
      </c>
      <c r="H887" s="10">
        <f>EDATE(G887,1)</f>
        <v>45744</v>
      </c>
      <c r="I887" s="10" t="s">
        <v>987</v>
      </c>
      <c r="J887" s="10" t="s">
        <v>988</v>
      </c>
      <c r="K887" t="s">
        <v>3351</v>
      </c>
      <c r="P887" s="29">
        <f t="shared" si="13"/>
        <v>45716</v>
      </c>
      <c r="Q887" s="30"/>
      <c r="R887" s="30"/>
      <c r="S887" s="30"/>
    </row>
    <row r="888" spans="1:19" x14ac:dyDescent="0.25">
      <c r="A888" t="s">
        <v>6727</v>
      </c>
      <c r="B888" t="s">
        <v>6869</v>
      </c>
      <c r="C888" t="s">
        <v>256</v>
      </c>
      <c r="D888" t="str">
        <f>VLOOKUP(C888,'Programas-Mestrado'!$C:$D,2,0)</f>
        <v>PPGPVBA-Ar</v>
      </c>
      <c r="E888" t="s">
        <v>258</v>
      </c>
      <c r="F888" s="10">
        <v>45352</v>
      </c>
      <c r="G888" s="10">
        <v>45716</v>
      </c>
      <c r="H888" s="10">
        <f>EDATE(G888,1)</f>
        <v>45744</v>
      </c>
      <c r="I888" s="10" t="s">
        <v>987</v>
      </c>
      <c r="J888" s="10" t="s">
        <v>988</v>
      </c>
      <c r="K888" t="s">
        <v>3351</v>
      </c>
      <c r="P888" s="29">
        <f t="shared" si="13"/>
        <v>45716</v>
      </c>
      <c r="Q888" s="30"/>
      <c r="R888" s="30"/>
      <c r="S888" s="30"/>
    </row>
    <row r="889" spans="1:19" x14ac:dyDescent="0.25">
      <c r="A889" t="s">
        <v>6728</v>
      </c>
      <c r="B889" t="s">
        <v>6870</v>
      </c>
      <c r="C889" t="s">
        <v>256</v>
      </c>
      <c r="D889" t="str">
        <f>VLOOKUP(C889,'Programas-Mestrado'!$C:$D,2,0)</f>
        <v>PPGPVBA-Ar</v>
      </c>
      <c r="E889" t="s">
        <v>258</v>
      </c>
      <c r="F889" s="10">
        <v>45352</v>
      </c>
      <c r="G889" s="10">
        <v>45716</v>
      </c>
      <c r="H889" s="10">
        <f>EDATE(G889,1)</f>
        <v>45744</v>
      </c>
      <c r="I889" s="10" t="s">
        <v>987</v>
      </c>
      <c r="J889" s="10" t="s">
        <v>988</v>
      </c>
      <c r="K889" t="s">
        <v>3351</v>
      </c>
      <c r="P889" s="29">
        <f t="shared" si="13"/>
        <v>45716</v>
      </c>
      <c r="Q889" s="30"/>
      <c r="R889" s="30"/>
      <c r="S889" s="30"/>
    </row>
    <row r="890" spans="1:19" x14ac:dyDescent="0.25">
      <c r="A890" t="s">
        <v>6769</v>
      </c>
      <c r="B890" t="s">
        <v>6919</v>
      </c>
      <c r="C890" t="s">
        <v>666</v>
      </c>
      <c r="D890" t="str">
        <f>VLOOKUP(C890,'Programas-Mestrado'!$C:$D,2,0)</f>
        <v>PPGQ</v>
      </c>
      <c r="E890" t="s">
        <v>258</v>
      </c>
      <c r="F890" s="10">
        <v>45352</v>
      </c>
      <c r="G890" s="10">
        <v>46081</v>
      </c>
      <c r="H890" s="10">
        <f>EDATE(G890,1)</f>
        <v>46109</v>
      </c>
      <c r="I890" s="10" t="s">
        <v>987</v>
      </c>
      <c r="J890" s="10" t="s">
        <v>988</v>
      </c>
      <c r="K890" t="s">
        <v>3352</v>
      </c>
      <c r="P890" s="29">
        <f t="shared" si="13"/>
        <v>46081</v>
      </c>
      <c r="Q890" s="30"/>
      <c r="R890" s="30"/>
      <c r="S890" s="30"/>
    </row>
    <row r="891" spans="1:19" x14ac:dyDescent="0.25">
      <c r="A891" t="s">
        <v>6770</v>
      </c>
      <c r="B891" t="s">
        <v>6920</v>
      </c>
      <c r="C891" t="s">
        <v>666</v>
      </c>
      <c r="D891" t="str">
        <f>VLOOKUP(C891,'Programas-Mestrado'!$C:$D,2,0)</f>
        <v>PPGQ</v>
      </c>
      <c r="E891" t="s">
        <v>258</v>
      </c>
      <c r="F891" s="10">
        <v>45352</v>
      </c>
      <c r="G891" s="10">
        <v>46081</v>
      </c>
      <c r="H891" s="10">
        <f>EDATE(G891,1)</f>
        <v>46109</v>
      </c>
      <c r="I891" s="10" t="s">
        <v>987</v>
      </c>
      <c r="J891" s="10" t="s">
        <v>988</v>
      </c>
      <c r="K891" t="s">
        <v>3352</v>
      </c>
      <c r="P891" s="29">
        <f t="shared" si="13"/>
        <v>46081</v>
      </c>
      <c r="Q891" s="30"/>
      <c r="R891" s="30"/>
      <c r="S891" s="30"/>
    </row>
    <row r="892" spans="1:19" x14ac:dyDescent="0.25">
      <c r="A892" t="s">
        <v>6122</v>
      </c>
      <c r="B892" t="s">
        <v>6137</v>
      </c>
      <c r="C892" t="s">
        <v>666</v>
      </c>
      <c r="D892" t="str">
        <f>VLOOKUP(C892,'Programas-Mestrado'!$C:$D,2,0)</f>
        <v>PPGQ</v>
      </c>
      <c r="E892" t="s">
        <v>258</v>
      </c>
      <c r="F892" s="10">
        <v>45017</v>
      </c>
      <c r="G892" s="10">
        <v>45747</v>
      </c>
      <c r="H892" s="10">
        <f>EDATE(G892,1)</f>
        <v>45777</v>
      </c>
      <c r="I892" t="s">
        <v>987</v>
      </c>
      <c r="J892" s="10" t="s">
        <v>988</v>
      </c>
      <c r="K892" t="s">
        <v>3352</v>
      </c>
      <c r="P892" s="29">
        <f t="shared" si="13"/>
        <v>45747</v>
      </c>
      <c r="Q892" s="30"/>
      <c r="R892" s="30"/>
      <c r="S892" s="30"/>
    </row>
    <row r="893" spans="1:19" x14ac:dyDescent="0.25">
      <c r="A893" t="s">
        <v>7174</v>
      </c>
      <c r="B893" t="s">
        <v>7204</v>
      </c>
      <c r="C893" t="s">
        <v>666</v>
      </c>
      <c r="D893" t="str">
        <f>VLOOKUP(C893,'Programas-Mestrado'!$C:$D,2,0)</f>
        <v>PPGQ</v>
      </c>
      <c r="E893" t="s">
        <v>258</v>
      </c>
      <c r="F893" s="10">
        <v>45413</v>
      </c>
      <c r="G893" s="10">
        <v>46081</v>
      </c>
      <c r="H893" s="10">
        <f>EDATE(G893,1)</f>
        <v>46109</v>
      </c>
      <c r="I893" s="10" t="s">
        <v>987</v>
      </c>
      <c r="J893" s="10" t="s">
        <v>988</v>
      </c>
      <c r="K893" t="s">
        <v>3352</v>
      </c>
      <c r="P893" s="29">
        <f t="shared" si="13"/>
        <v>46081</v>
      </c>
      <c r="Q893" s="30"/>
      <c r="R893" s="30"/>
      <c r="S893" s="30"/>
    </row>
    <row r="894" spans="1:19" x14ac:dyDescent="0.25">
      <c r="A894" t="s">
        <v>6344</v>
      </c>
      <c r="B894" t="s">
        <v>6365</v>
      </c>
      <c r="C894" t="s">
        <v>666</v>
      </c>
      <c r="D894" t="str">
        <f>VLOOKUP(C894,'Programas-Mestrado'!$C:$D,2,0)</f>
        <v>PPGQ</v>
      </c>
      <c r="E894" t="s">
        <v>258</v>
      </c>
      <c r="F894" s="10">
        <v>45139</v>
      </c>
      <c r="G894" s="10">
        <v>45869</v>
      </c>
      <c r="H894" s="10">
        <f>EDATE(G894,1)</f>
        <v>45900</v>
      </c>
      <c r="I894" s="10" t="s">
        <v>987</v>
      </c>
      <c r="J894" s="10" t="s">
        <v>988</v>
      </c>
      <c r="K894" t="s">
        <v>3352</v>
      </c>
      <c r="P894" s="29">
        <f t="shared" si="13"/>
        <v>45869</v>
      </c>
      <c r="Q894" s="30"/>
      <c r="R894" s="30"/>
      <c r="S894" s="30"/>
    </row>
    <row r="895" spans="1:19" x14ac:dyDescent="0.25">
      <c r="A895" t="s">
        <v>6345</v>
      </c>
      <c r="B895" t="s">
        <v>6366</v>
      </c>
      <c r="C895" t="s">
        <v>666</v>
      </c>
      <c r="D895" t="str">
        <f>VLOOKUP(C895,'Programas-Mestrado'!$C:$D,2,0)</f>
        <v>PPGQ</v>
      </c>
      <c r="E895" t="s">
        <v>258</v>
      </c>
      <c r="F895" s="10">
        <v>45139</v>
      </c>
      <c r="G895" s="10">
        <v>45869</v>
      </c>
      <c r="H895" s="10">
        <f>EDATE(G895,1)</f>
        <v>45900</v>
      </c>
      <c r="I895" t="s">
        <v>987</v>
      </c>
      <c r="J895" s="10" t="s">
        <v>988</v>
      </c>
      <c r="K895" t="s">
        <v>3352</v>
      </c>
      <c r="P895" s="29">
        <f t="shared" si="13"/>
        <v>45869</v>
      </c>
      <c r="Q895" s="30"/>
      <c r="R895" s="30"/>
      <c r="S895" s="30"/>
    </row>
    <row r="896" spans="1:19" x14ac:dyDescent="0.25">
      <c r="A896" t="s">
        <v>6771</v>
      </c>
      <c r="B896" t="s">
        <v>6921</v>
      </c>
      <c r="C896" t="s">
        <v>666</v>
      </c>
      <c r="D896" t="str">
        <f>VLOOKUP(C896,'Programas-Mestrado'!$C:$D,2,0)</f>
        <v>PPGQ</v>
      </c>
      <c r="E896" t="s">
        <v>258</v>
      </c>
      <c r="F896" s="10">
        <v>45352</v>
      </c>
      <c r="G896" s="10">
        <v>46081</v>
      </c>
      <c r="H896" s="10">
        <f>EDATE(G896,1)</f>
        <v>46109</v>
      </c>
      <c r="I896" s="10" t="s">
        <v>987</v>
      </c>
      <c r="J896" s="10" t="s">
        <v>988</v>
      </c>
      <c r="K896" t="s">
        <v>3352</v>
      </c>
      <c r="P896" s="29">
        <f t="shared" si="13"/>
        <v>46081</v>
      </c>
      <c r="Q896" s="30"/>
      <c r="R896" s="30"/>
      <c r="S896" s="30"/>
    </row>
    <row r="897" spans="1:19" x14ac:dyDescent="0.25">
      <c r="A897" t="s">
        <v>6392</v>
      </c>
      <c r="B897" t="s">
        <v>6422</v>
      </c>
      <c r="C897" t="s">
        <v>666</v>
      </c>
      <c r="D897" t="str">
        <f>VLOOKUP(C897,'Programas-Mestrado'!$C:$D,2,0)</f>
        <v>PPGQ</v>
      </c>
      <c r="E897" t="s">
        <v>258</v>
      </c>
      <c r="F897" s="10">
        <v>45170</v>
      </c>
      <c r="G897" s="10">
        <v>45900</v>
      </c>
      <c r="H897" s="10">
        <f>EDATE(G897,1)</f>
        <v>45930</v>
      </c>
      <c r="I897" s="10" t="s">
        <v>987</v>
      </c>
      <c r="J897" s="10" t="s">
        <v>988</v>
      </c>
      <c r="K897" t="s">
        <v>3352</v>
      </c>
      <c r="P897" s="29">
        <f t="shared" si="13"/>
        <v>45900</v>
      </c>
      <c r="Q897" s="30"/>
      <c r="R897" s="30"/>
      <c r="S897" s="30"/>
    </row>
    <row r="898" spans="1:19" x14ac:dyDescent="0.25">
      <c r="A898" t="s">
        <v>5352</v>
      </c>
      <c r="B898" t="s">
        <v>5500</v>
      </c>
      <c r="C898" t="s">
        <v>666</v>
      </c>
      <c r="D898" t="str">
        <f>VLOOKUP(C898,'Programas-Mestrado'!$C:$D,2,0)</f>
        <v>PPGQ</v>
      </c>
      <c r="E898" t="s">
        <v>258</v>
      </c>
      <c r="F898" s="10">
        <v>44986</v>
      </c>
      <c r="G898" s="10">
        <v>45716</v>
      </c>
      <c r="H898" s="10">
        <f>EDATE(G898,1)</f>
        <v>45744</v>
      </c>
      <c r="I898" t="s">
        <v>987</v>
      </c>
      <c r="J898" s="10" t="s">
        <v>988</v>
      </c>
      <c r="K898" t="s">
        <v>3352</v>
      </c>
      <c r="P898" s="29">
        <f t="shared" ref="P898:P961" si="14">EDATE(G898,0)</f>
        <v>45716</v>
      </c>
      <c r="Q898" s="30"/>
      <c r="R898" s="30"/>
      <c r="S898" s="30"/>
    </row>
    <row r="899" spans="1:19" x14ac:dyDescent="0.25">
      <c r="A899" t="s">
        <v>6772</v>
      </c>
      <c r="B899" t="s">
        <v>6922</v>
      </c>
      <c r="C899" t="s">
        <v>666</v>
      </c>
      <c r="D899" t="str">
        <f>VLOOKUP(C899,'Programas-Mestrado'!$C:$D,2,0)</f>
        <v>PPGQ</v>
      </c>
      <c r="E899" t="s">
        <v>258</v>
      </c>
      <c r="F899" s="10">
        <v>45352</v>
      </c>
      <c r="G899" s="10">
        <v>46081</v>
      </c>
      <c r="H899" s="10">
        <f>EDATE(G899,1)</f>
        <v>46109</v>
      </c>
      <c r="I899" s="10" t="s">
        <v>987</v>
      </c>
      <c r="J899" s="10" t="s">
        <v>988</v>
      </c>
      <c r="K899" t="s">
        <v>3352</v>
      </c>
      <c r="P899" s="29">
        <f t="shared" si="14"/>
        <v>46081</v>
      </c>
      <c r="Q899" s="30"/>
      <c r="R899" s="30"/>
      <c r="S899" s="30"/>
    </row>
    <row r="900" spans="1:19" x14ac:dyDescent="0.25">
      <c r="A900" t="s">
        <v>6346</v>
      </c>
      <c r="B900" t="s">
        <v>6367</v>
      </c>
      <c r="C900" t="s">
        <v>666</v>
      </c>
      <c r="D900" t="str">
        <f>VLOOKUP(C900,'Programas-Mestrado'!$C:$D,2,0)</f>
        <v>PPGQ</v>
      </c>
      <c r="E900" t="s">
        <v>258</v>
      </c>
      <c r="F900" s="10">
        <v>45139</v>
      </c>
      <c r="G900" s="10">
        <v>45869</v>
      </c>
      <c r="H900" s="10">
        <f>EDATE(G900,1)</f>
        <v>45900</v>
      </c>
      <c r="I900" s="10" t="s">
        <v>987</v>
      </c>
      <c r="J900" s="10" t="s">
        <v>988</v>
      </c>
      <c r="K900" t="s">
        <v>3352</v>
      </c>
      <c r="P900" s="29">
        <f t="shared" si="14"/>
        <v>45869</v>
      </c>
      <c r="Q900" s="30"/>
      <c r="R900" s="30"/>
      <c r="S900" s="30"/>
    </row>
    <row r="901" spans="1:19" x14ac:dyDescent="0.25">
      <c r="A901" t="s">
        <v>6166</v>
      </c>
      <c r="B901" t="s">
        <v>6202</v>
      </c>
      <c r="C901" t="s">
        <v>666</v>
      </c>
      <c r="D901" t="str">
        <f>VLOOKUP(C901,'Programas-Mestrado'!$C:$D,2,0)</f>
        <v>PPGQ</v>
      </c>
      <c r="E901" t="s">
        <v>258</v>
      </c>
      <c r="F901" s="10">
        <v>45047</v>
      </c>
      <c r="G901" s="10">
        <v>45777</v>
      </c>
      <c r="H901" s="10">
        <f>EDATE(G901,1)</f>
        <v>45807</v>
      </c>
      <c r="I901" s="10" t="s">
        <v>987</v>
      </c>
      <c r="J901" s="10" t="s">
        <v>988</v>
      </c>
      <c r="K901" t="s">
        <v>3352</v>
      </c>
      <c r="P901" s="29">
        <f t="shared" si="14"/>
        <v>45777</v>
      </c>
      <c r="Q901" s="30"/>
      <c r="R901" s="30"/>
      <c r="S901" s="30"/>
    </row>
    <row r="902" spans="1:19" x14ac:dyDescent="0.25">
      <c r="A902" t="s">
        <v>6548</v>
      </c>
      <c r="B902" t="s">
        <v>6560</v>
      </c>
      <c r="C902" t="s">
        <v>666</v>
      </c>
      <c r="D902" t="str">
        <f>VLOOKUP(C902,'Programas-Mestrado'!$C:$D,2,0)</f>
        <v>PPGQ</v>
      </c>
      <c r="E902" t="s">
        <v>258</v>
      </c>
      <c r="F902" s="10">
        <v>45261</v>
      </c>
      <c r="G902" s="10">
        <v>45716</v>
      </c>
      <c r="H902" s="10">
        <f>EDATE(G902,1)</f>
        <v>45744</v>
      </c>
      <c r="I902" s="10" t="s">
        <v>987</v>
      </c>
      <c r="J902" s="10" t="s">
        <v>988</v>
      </c>
      <c r="K902" t="s">
        <v>3352</v>
      </c>
      <c r="P902" s="29">
        <f t="shared" si="14"/>
        <v>45716</v>
      </c>
      <c r="Q902" s="30"/>
      <c r="R902" s="30"/>
      <c r="S902" s="30"/>
    </row>
    <row r="903" spans="1:19" x14ac:dyDescent="0.25">
      <c r="A903" t="s">
        <v>5354</v>
      </c>
      <c r="B903" t="s">
        <v>5502</v>
      </c>
      <c r="C903" t="s">
        <v>666</v>
      </c>
      <c r="D903" t="str">
        <f>VLOOKUP(C903,'Programas-Mestrado'!$C:$D,2,0)</f>
        <v>PPGQ</v>
      </c>
      <c r="E903" t="s">
        <v>258</v>
      </c>
      <c r="F903" s="10">
        <v>44986</v>
      </c>
      <c r="G903" s="10">
        <v>45716</v>
      </c>
      <c r="H903" s="10">
        <f>EDATE(G903,1)</f>
        <v>45744</v>
      </c>
      <c r="I903" s="10" t="s">
        <v>987</v>
      </c>
      <c r="J903" s="10" t="s">
        <v>988</v>
      </c>
      <c r="K903" t="s">
        <v>3352</v>
      </c>
      <c r="P903" s="29">
        <f t="shared" si="14"/>
        <v>45716</v>
      </c>
      <c r="Q903" s="30"/>
      <c r="R903" s="30"/>
      <c r="S903" s="30"/>
    </row>
    <row r="904" spans="1:19" x14ac:dyDescent="0.25">
      <c r="A904" t="s">
        <v>6393</v>
      </c>
      <c r="B904" t="s">
        <v>6423</v>
      </c>
      <c r="C904" t="s">
        <v>666</v>
      </c>
      <c r="D904" t="str">
        <f>VLOOKUP(C904,'Programas-Mestrado'!$C:$D,2,0)</f>
        <v>PPGQ</v>
      </c>
      <c r="E904" t="s">
        <v>258</v>
      </c>
      <c r="F904" s="10">
        <v>45170</v>
      </c>
      <c r="G904" s="10">
        <v>45900</v>
      </c>
      <c r="H904" s="10">
        <f>EDATE(G904,1)</f>
        <v>45930</v>
      </c>
      <c r="I904" s="10" t="s">
        <v>987</v>
      </c>
      <c r="J904" s="10" t="s">
        <v>988</v>
      </c>
      <c r="K904" t="s">
        <v>3352</v>
      </c>
      <c r="P904" s="29">
        <f t="shared" si="14"/>
        <v>45900</v>
      </c>
      <c r="Q904" s="30"/>
      <c r="R904" s="30"/>
      <c r="S904" s="30"/>
    </row>
    <row r="905" spans="1:19" x14ac:dyDescent="0.25">
      <c r="A905" t="s">
        <v>6773</v>
      </c>
      <c r="B905" t="s">
        <v>6923</v>
      </c>
      <c r="C905" t="s">
        <v>666</v>
      </c>
      <c r="D905" t="str">
        <f>VLOOKUP(C905,'Programas-Mestrado'!$C:$D,2,0)</f>
        <v>PPGQ</v>
      </c>
      <c r="E905" t="s">
        <v>258</v>
      </c>
      <c r="F905" s="10">
        <v>45352</v>
      </c>
      <c r="G905" s="10">
        <v>46081</v>
      </c>
      <c r="H905" s="10">
        <f>EDATE(G905,1)</f>
        <v>46109</v>
      </c>
      <c r="I905" s="10" t="s">
        <v>987</v>
      </c>
      <c r="J905" s="10" t="s">
        <v>988</v>
      </c>
      <c r="K905" t="s">
        <v>3352</v>
      </c>
      <c r="P905" s="29">
        <f t="shared" si="14"/>
        <v>46081</v>
      </c>
      <c r="Q905" s="30"/>
      <c r="R905" s="30"/>
      <c r="S905" s="30"/>
    </row>
    <row r="906" spans="1:19" x14ac:dyDescent="0.25">
      <c r="A906" t="s">
        <v>6167</v>
      </c>
      <c r="B906" t="s">
        <v>6203</v>
      </c>
      <c r="C906" t="s">
        <v>666</v>
      </c>
      <c r="D906" t="str">
        <f>VLOOKUP(C906,'Programas-Mestrado'!$C:$D,2,0)</f>
        <v>PPGQ</v>
      </c>
      <c r="E906" t="s">
        <v>258</v>
      </c>
      <c r="F906" s="10">
        <v>45047</v>
      </c>
      <c r="G906" s="10">
        <v>45777</v>
      </c>
      <c r="H906" s="10">
        <f>EDATE(G906,1)</f>
        <v>45807</v>
      </c>
      <c r="I906" s="10" t="s">
        <v>987</v>
      </c>
      <c r="J906" s="10" t="s">
        <v>988</v>
      </c>
      <c r="K906" t="s">
        <v>3352</v>
      </c>
      <c r="P906" s="29">
        <f t="shared" si="14"/>
        <v>45777</v>
      </c>
      <c r="Q906" s="30"/>
      <c r="R906" s="30"/>
      <c r="S906" s="30"/>
    </row>
    <row r="907" spans="1:19" x14ac:dyDescent="0.25">
      <c r="A907" t="s">
        <v>6774</v>
      </c>
      <c r="B907" t="s">
        <v>6924</v>
      </c>
      <c r="C907" t="s">
        <v>666</v>
      </c>
      <c r="D907" t="str">
        <f>VLOOKUP(C907,'Programas-Mestrado'!$C:$D,2,0)</f>
        <v>PPGQ</v>
      </c>
      <c r="E907" t="s">
        <v>258</v>
      </c>
      <c r="F907" s="10">
        <v>45352</v>
      </c>
      <c r="G907" s="10">
        <v>46081</v>
      </c>
      <c r="H907" s="10">
        <f>EDATE(G907,1)</f>
        <v>46109</v>
      </c>
      <c r="I907" s="10" t="s">
        <v>987</v>
      </c>
      <c r="J907" s="10" t="s">
        <v>988</v>
      </c>
      <c r="K907" t="s">
        <v>3352</v>
      </c>
      <c r="P907" s="29">
        <f t="shared" si="14"/>
        <v>46081</v>
      </c>
      <c r="Q907" s="30"/>
      <c r="R907" s="30"/>
      <c r="S907" s="30"/>
    </row>
    <row r="908" spans="1:19" x14ac:dyDescent="0.25">
      <c r="A908" t="s">
        <v>7386</v>
      </c>
      <c r="B908" t="s">
        <v>7423</v>
      </c>
      <c r="C908" t="s">
        <v>666</v>
      </c>
      <c r="D908" t="str">
        <f>VLOOKUP(C908,'Programas-Mestrado'!$C:$D,2,0)</f>
        <v>PPGQ</v>
      </c>
      <c r="E908" t="s">
        <v>258</v>
      </c>
      <c r="F908" s="10">
        <v>45505</v>
      </c>
      <c r="G908" s="10">
        <v>46234</v>
      </c>
      <c r="H908" s="10">
        <f>EDATE(G908,1)</f>
        <v>46265</v>
      </c>
      <c r="I908" s="10" t="s">
        <v>987</v>
      </c>
      <c r="J908" s="10" t="s">
        <v>4497</v>
      </c>
      <c r="K908" t="s">
        <v>3352</v>
      </c>
      <c r="P908" s="29">
        <f t="shared" si="14"/>
        <v>46234</v>
      </c>
      <c r="Q908" s="30"/>
      <c r="R908" s="30"/>
      <c r="S908" s="30"/>
    </row>
    <row r="909" spans="1:19" x14ac:dyDescent="0.25">
      <c r="A909" t="s">
        <v>3558</v>
      </c>
      <c r="B909" t="s">
        <v>3560</v>
      </c>
      <c r="C909" t="s">
        <v>666</v>
      </c>
      <c r="D909" t="str">
        <f>VLOOKUP(C909,'Programas-Mestrado'!$C:$D,2,0)</f>
        <v>PPGQ</v>
      </c>
      <c r="E909" t="s">
        <v>517</v>
      </c>
      <c r="F909" s="10">
        <v>44197</v>
      </c>
      <c r="G909" s="10">
        <v>45657</v>
      </c>
      <c r="H909" s="10">
        <f>EDATE(G909,1)</f>
        <v>45688</v>
      </c>
      <c r="I909" s="10" t="s">
        <v>986</v>
      </c>
      <c r="J909" s="10" t="s">
        <v>988</v>
      </c>
      <c r="K909" t="s">
        <v>3352</v>
      </c>
      <c r="P909" s="29">
        <f t="shared" si="14"/>
        <v>45657</v>
      </c>
      <c r="Q909" s="30"/>
      <c r="R909" s="30"/>
      <c r="S909" s="30"/>
    </row>
    <row r="910" spans="1:19" x14ac:dyDescent="0.25">
      <c r="A910" t="s">
        <v>6165</v>
      </c>
      <c r="B910" t="s">
        <v>6201</v>
      </c>
      <c r="C910" t="s">
        <v>666</v>
      </c>
      <c r="D910" t="str">
        <f>VLOOKUP(C910,'Programas-Mestrado'!$C:$D,2,0)</f>
        <v>PPGQ</v>
      </c>
      <c r="E910" t="s">
        <v>517</v>
      </c>
      <c r="F910" s="10">
        <v>45047</v>
      </c>
      <c r="G910" s="10">
        <v>46507</v>
      </c>
      <c r="H910" s="10">
        <f>EDATE(G910,1)</f>
        <v>46537</v>
      </c>
      <c r="I910" s="10" t="s">
        <v>987</v>
      </c>
      <c r="J910" s="10" t="s">
        <v>988</v>
      </c>
      <c r="K910" t="s">
        <v>3352</v>
      </c>
      <c r="P910" s="29">
        <f t="shared" si="14"/>
        <v>46507</v>
      </c>
      <c r="Q910" s="30"/>
      <c r="R910" s="30"/>
      <c r="S910" s="30"/>
    </row>
    <row r="911" spans="1:19" x14ac:dyDescent="0.25">
      <c r="A911" t="s">
        <v>6569</v>
      </c>
      <c r="B911" t="s">
        <v>6577</v>
      </c>
      <c r="C911" t="s">
        <v>666</v>
      </c>
      <c r="D911" t="str">
        <f>VLOOKUP(C911,'Programas-Mestrado'!$C:$D,2,0)</f>
        <v>PPGQ</v>
      </c>
      <c r="E911" t="s">
        <v>517</v>
      </c>
      <c r="F911" s="10">
        <v>45261</v>
      </c>
      <c r="G911" s="10">
        <v>46599</v>
      </c>
      <c r="H911" s="10">
        <f>EDATE(G911,1)</f>
        <v>46630</v>
      </c>
      <c r="I911" s="10" t="s">
        <v>987</v>
      </c>
      <c r="J911" s="10" t="s">
        <v>988</v>
      </c>
      <c r="K911" t="s">
        <v>3352</v>
      </c>
      <c r="P911" s="29">
        <f t="shared" si="14"/>
        <v>46599</v>
      </c>
      <c r="Q911" s="30"/>
      <c r="R911" s="30"/>
      <c r="S911" s="30"/>
    </row>
    <row r="912" spans="1:19" x14ac:dyDescent="0.25">
      <c r="A912" t="s">
        <v>3727</v>
      </c>
      <c r="B912" t="s">
        <v>3765</v>
      </c>
      <c r="C912" t="s">
        <v>666</v>
      </c>
      <c r="D912" t="str">
        <f>VLOOKUP(C912,'Programas-Mestrado'!$C:$D,2,0)</f>
        <v>PPGQ</v>
      </c>
      <c r="E912" t="s">
        <v>517</v>
      </c>
      <c r="F912" s="10">
        <v>44256</v>
      </c>
      <c r="G912" s="10">
        <v>45716</v>
      </c>
      <c r="H912" s="10">
        <f>EDATE(G912,1)</f>
        <v>45744</v>
      </c>
      <c r="I912" t="s">
        <v>987</v>
      </c>
      <c r="J912" s="10" t="s">
        <v>988</v>
      </c>
      <c r="K912" t="s">
        <v>3352</v>
      </c>
      <c r="P912" s="29">
        <f t="shared" si="14"/>
        <v>45716</v>
      </c>
      <c r="Q912" s="30"/>
      <c r="R912" s="30"/>
      <c r="S912" s="30"/>
    </row>
    <row r="913" spans="1:19" x14ac:dyDescent="0.25">
      <c r="A913" t="s">
        <v>6570</v>
      </c>
      <c r="B913" t="s">
        <v>6578</v>
      </c>
      <c r="C913" t="s">
        <v>666</v>
      </c>
      <c r="D913" t="str">
        <f>VLOOKUP(C913,'Programas-Mestrado'!$C:$D,2,0)</f>
        <v>PPGQ</v>
      </c>
      <c r="E913" t="s">
        <v>517</v>
      </c>
      <c r="F913" s="10">
        <v>45261</v>
      </c>
      <c r="G913" s="10">
        <v>46387</v>
      </c>
      <c r="H913" s="10">
        <f>EDATE(G913,1)</f>
        <v>46418</v>
      </c>
      <c r="I913" s="10" t="s">
        <v>987</v>
      </c>
      <c r="J913" s="10" t="s">
        <v>988</v>
      </c>
      <c r="K913" t="s">
        <v>3352</v>
      </c>
      <c r="P913" s="29">
        <f t="shared" si="14"/>
        <v>46387</v>
      </c>
      <c r="Q913" s="30"/>
      <c r="R913" s="30"/>
      <c r="S913" s="30"/>
    </row>
    <row r="914" spans="1:19" x14ac:dyDescent="0.25">
      <c r="A914" t="s">
        <v>4079</v>
      </c>
      <c r="B914" t="s">
        <v>6418</v>
      </c>
      <c r="C914" t="s">
        <v>666</v>
      </c>
      <c r="D914" t="str">
        <f>VLOOKUP(C914,'Programas-Mestrado'!$C:$D,2,0)</f>
        <v>PPGQ</v>
      </c>
      <c r="E914" t="s">
        <v>517</v>
      </c>
      <c r="F914" s="10">
        <v>45170</v>
      </c>
      <c r="G914" s="10">
        <v>46630</v>
      </c>
      <c r="H914" s="10">
        <f>EDATE(G914,1)</f>
        <v>46660</v>
      </c>
      <c r="I914" s="10" t="s">
        <v>987</v>
      </c>
      <c r="J914" s="10" t="s">
        <v>988</v>
      </c>
      <c r="K914" t="s">
        <v>3352</v>
      </c>
      <c r="P914" s="29">
        <f t="shared" si="14"/>
        <v>46630</v>
      </c>
      <c r="Q914" s="30"/>
      <c r="R914" s="30"/>
      <c r="S914" s="30"/>
    </row>
    <row r="915" spans="1:19" x14ac:dyDescent="0.25">
      <c r="A915" t="s">
        <v>6389</v>
      </c>
      <c r="B915" t="s">
        <v>6419</v>
      </c>
      <c r="C915" t="s">
        <v>666</v>
      </c>
      <c r="D915" t="str">
        <f>VLOOKUP(C915,'Programas-Mestrado'!$C:$D,2,0)</f>
        <v>PPGQ</v>
      </c>
      <c r="E915" t="s">
        <v>517</v>
      </c>
      <c r="F915" s="10">
        <v>45170</v>
      </c>
      <c r="G915" s="10">
        <v>46630</v>
      </c>
      <c r="H915" s="10">
        <f>EDATE(G915,1)</f>
        <v>46660</v>
      </c>
      <c r="I915" s="10" t="s">
        <v>987</v>
      </c>
      <c r="J915" s="10" t="s">
        <v>988</v>
      </c>
      <c r="K915" t="s">
        <v>3352</v>
      </c>
      <c r="P915" s="29">
        <f t="shared" si="14"/>
        <v>46630</v>
      </c>
      <c r="Q915" s="30"/>
      <c r="R915" s="30"/>
      <c r="S915" s="30"/>
    </row>
    <row r="916" spans="1:19" x14ac:dyDescent="0.25">
      <c r="A916" t="s">
        <v>4243</v>
      </c>
      <c r="B916" t="s">
        <v>4248</v>
      </c>
      <c r="C916" t="s">
        <v>666</v>
      </c>
      <c r="D916" t="str">
        <f>VLOOKUP(C916,'Programas-Mestrado'!$C:$D,2,0)</f>
        <v>PPGQ</v>
      </c>
      <c r="E916" t="s">
        <v>517</v>
      </c>
      <c r="F916" s="10">
        <v>44531</v>
      </c>
      <c r="G916" s="10">
        <v>45991</v>
      </c>
      <c r="H916" s="10">
        <f>EDATE(G916,1)</f>
        <v>46021</v>
      </c>
      <c r="I916" s="10" t="s">
        <v>987</v>
      </c>
      <c r="J916" s="10" t="s">
        <v>988</v>
      </c>
      <c r="K916" t="s">
        <v>3352</v>
      </c>
      <c r="P916" s="29">
        <f t="shared" si="14"/>
        <v>45991</v>
      </c>
      <c r="Q916" s="30"/>
      <c r="R916" s="30"/>
      <c r="S916" s="30"/>
    </row>
    <row r="917" spans="1:19" x14ac:dyDescent="0.25">
      <c r="A917" t="s">
        <v>3728</v>
      </c>
      <c r="B917" t="s">
        <v>3766</v>
      </c>
      <c r="C917" t="s">
        <v>666</v>
      </c>
      <c r="D917" t="str">
        <f>VLOOKUP(C917,'Programas-Mestrado'!$C:$D,2,0)</f>
        <v>PPGQ</v>
      </c>
      <c r="E917" t="s">
        <v>517</v>
      </c>
      <c r="F917" s="10">
        <v>44256</v>
      </c>
      <c r="G917" s="10">
        <v>45716</v>
      </c>
      <c r="H917" s="10">
        <f>EDATE(G917,1)</f>
        <v>45744</v>
      </c>
      <c r="I917" s="10" t="s">
        <v>987</v>
      </c>
      <c r="J917" s="10" t="s">
        <v>988</v>
      </c>
      <c r="K917" t="s">
        <v>3352</v>
      </c>
      <c r="P917" s="29">
        <f t="shared" si="14"/>
        <v>45716</v>
      </c>
      <c r="Q917" s="30"/>
      <c r="R917" s="30"/>
      <c r="S917" s="30"/>
    </row>
    <row r="918" spans="1:19" x14ac:dyDescent="0.25">
      <c r="A918" t="s">
        <v>3888</v>
      </c>
      <c r="B918" t="s">
        <v>3901</v>
      </c>
      <c r="C918" t="s">
        <v>666</v>
      </c>
      <c r="D918" t="str">
        <f>VLOOKUP(C918,'Programas-Mestrado'!$C:$D,2,0)</f>
        <v>PPGQ</v>
      </c>
      <c r="E918" t="s">
        <v>517</v>
      </c>
      <c r="F918" s="10">
        <v>44317</v>
      </c>
      <c r="G918" s="10">
        <v>45777</v>
      </c>
      <c r="H918" s="10">
        <f>EDATE(G918,1)</f>
        <v>45807</v>
      </c>
      <c r="I918" t="s">
        <v>987</v>
      </c>
      <c r="J918" s="10" t="s">
        <v>988</v>
      </c>
      <c r="K918" t="s">
        <v>3352</v>
      </c>
      <c r="P918" s="29">
        <f t="shared" si="14"/>
        <v>45777</v>
      </c>
      <c r="Q918" s="30"/>
      <c r="R918" s="30"/>
      <c r="S918" s="30"/>
    </row>
    <row r="919" spans="1:19" x14ac:dyDescent="0.25">
      <c r="A919" t="s">
        <v>3153</v>
      </c>
      <c r="B919" t="s">
        <v>3767</v>
      </c>
      <c r="C919" t="s">
        <v>666</v>
      </c>
      <c r="D919" t="str">
        <f>VLOOKUP(C919,'Programas-Mestrado'!$C:$D,2,0)</f>
        <v>PPGQ</v>
      </c>
      <c r="E919" t="s">
        <v>517</v>
      </c>
      <c r="F919" s="10">
        <v>44256</v>
      </c>
      <c r="G919" s="10">
        <v>45716</v>
      </c>
      <c r="H919" s="10">
        <f>EDATE(G919,1)</f>
        <v>45744</v>
      </c>
      <c r="I919" s="10" t="s">
        <v>987</v>
      </c>
      <c r="J919" s="10" t="s">
        <v>988</v>
      </c>
      <c r="K919" t="s">
        <v>3352</v>
      </c>
      <c r="P919" s="29">
        <f t="shared" si="14"/>
        <v>45716</v>
      </c>
      <c r="Q919" s="30"/>
      <c r="R919" s="30"/>
      <c r="S919" s="30"/>
    </row>
    <row r="920" spans="1:19" x14ac:dyDescent="0.25">
      <c r="A920" t="s">
        <v>7269</v>
      </c>
      <c r="B920" t="s">
        <v>7279</v>
      </c>
      <c r="C920" t="s">
        <v>666</v>
      </c>
      <c r="D920" t="str">
        <f>VLOOKUP(C920,'Programas-Mestrado'!$C:$D,2,0)</f>
        <v>PPGQ</v>
      </c>
      <c r="E920" t="s">
        <v>517</v>
      </c>
      <c r="F920" s="10">
        <v>45444</v>
      </c>
      <c r="G920" s="10">
        <v>46904</v>
      </c>
      <c r="H920" s="10">
        <f>EDATE(G920,1)</f>
        <v>46934</v>
      </c>
      <c r="I920" s="10" t="s">
        <v>987</v>
      </c>
      <c r="J920" s="10" t="s">
        <v>988</v>
      </c>
      <c r="K920" t="s">
        <v>3352</v>
      </c>
      <c r="P920" s="29">
        <f t="shared" si="14"/>
        <v>46904</v>
      </c>
      <c r="Q920" s="30"/>
      <c r="R920" s="30"/>
      <c r="S920" s="30"/>
    </row>
    <row r="921" spans="1:19" x14ac:dyDescent="0.25">
      <c r="A921" t="s">
        <v>5946</v>
      </c>
      <c r="B921" t="s">
        <v>5994</v>
      </c>
      <c r="C921" t="s">
        <v>666</v>
      </c>
      <c r="D921" t="str">
        <f>VLOOKUP(C921,'Programas-Mestrado'!$C:$D,2,0)</f>
        <v>PPGQ</v>
      </c>
      <c r="E921" t="s">
        <v>517</v>
      </c>
      <c r="F921" s="10">
        <v>44986</v>
      </c>
      <c r="G921" s="10">
        <v>46446</v>
      </c>
      <c r="H921" s="10">
        <f>EDATE(G921,1)</f>
        <v>46474</v>
      </c>
      <c r="I921" s="10" t="s">
        <v>987</v>
      </c>
      <c r="J921" s="10" t="s">
        <v>988</v>
      </c>
      <c r="K921" t="s">
        <v>3352</v>
      </c>
      <c r="P921" s="29">
        <f t="shared" si="14"/>
        <v>46446</v>
      </c>
      <c r="Q921" s="30"/>
      <c r="R921" s="30"/>
      <c r="S921" s="30"/>
    </row>
    <row r="922" spans="1:19" x14ac:dyDescent="0.25">
      <c r="A922" t="s">
        <v>6768</v>
      </c>
      <c r="B922" t="s">
        <v>6918</v>
      </c>
      <c r="C922" t="s">
        <v>666</v>
      </c>
      <c r="D922" t="str">
        <f>VLOOKUP(C922,'Programas-Mestrado'!$C:$D,2,0)</f>
        <v>PPGQ</v>
      </c>
      <c r="E922" t="s">
        <v>517</v>
      </c>
      <c r="F922" s="10">
        <v>45352</v>
      </c>
      <c r="G922" s="10">
        <v>46812</v>
      </c>
      <c r="H922" s="10">
        <f>EDATE(G922,1)</f>
        <v>46841</v>
      </c>
      <c r="I922" s="10" t="s">
        <v>987</v>
      </c>
      <c r="J922" s="10" t="s">
        <v>988</v>
      </c>
      <c r="K922" t="s">
        <v>3352</v>
      </c>
      <c r="P922" s="29">
        <f t="shared" si="14"/>
        <v>46812</v>
      </c>
      <c r="Q922" s="30"/>
      <c r="R922" s="30"/>
      <c r="S922" s="30"/>
    </row>
    <row r="923" spans="1:19" x14ac:dyDescent="0.25">
      <c r="A923" t="s">
        <v>6390</v>
      </c>
      <c r="B923" t="s">
        <v>6420</v>
      </c>
      <c r="C923" t="s">
        <v>666</v>
      </c>
      <c r="D923" t="str">
        <f>VLOOKUP(C923,'Programas-Mestrado'!$C:$D,2,0)</f>
        <v>PPGQ</v>
      </c>
      <c r="E923" t="s">
        <v>517</v>
      </c>
      <c r="F923" s="10">
        <v>45170</v>
      </c>
      <c r="G923" s="10">
        <v>46630</v>
      </c>
      <c r="H923" s="10">
        <f>EDATE(G923,1)</f>
        <v>46660</v>
      </c>
      <c r="I923" s="10" t="s">
        <v>987</v>
      </c>
      <c r="J923" s="10" t="s">
        <v>988</v>
      </c>
      <c r="K923" t="s">
        <v>3352</v>
      </c>
      <c r="P923" s="29">
        <f t="shared" si="14"/>
        <v>46630</v>
      </c>
      <c r="Q923" s="30"/>
      <c r="R923" s="30"/>
      <c r="S923" s="30"/>
    </row>
    <row r="924" spans="1:19" x14ac:dyDescent="0.25">
      <c r="A924" t="s">
        <v>6571</v>
      </c>
      <c r="B924" t="s">
        <v>6579</v>
      </c>
      <c r="C924" t="s">
        <v>666</v>
      </c>
      <c r="D924" t="str">
        <f>VLOOKUP(C924,'Programas-Mestrado'!$C:$D,2,0)</f>
        <v>PPGQ</v>
      </c>
      <c r="E924" t="s">
        <v>517</v>
      </c>
      <c r="F924" s="10">
        <v>45261</v>
      </c>
      <c r="G924" s="10">
        <v>46721</v>
      </c>
      <c r="H924" s="10">
        <f>EDATE(G924,1)</f>
        <v>46751</v>
      </c>
      <c r="I924" s="10" t="s">
        <v>987</v>
      </c>
      <c r="J924" s="10" t="s">
        <v>988</v>
      </c>
      <c r="K924" t="s">
        <v>3352</v>
      </c>
      <c r="P924" s="29">
        <f t="shared" si="14"/>
        <v>46721</v>
      </c>
      <c r="Q924" s="30"/>
      <c r="R924" s="30"/>
      <c r="S924" s="30"/>
    </row>
    <row r="925" spans="1:19" x14ac:dyDescent="0.25">
      <c r="A925" t="s">
        <v>7071</v>
      </c>
      <c r="B925" t="s">
        <v>7116</v>
      </c>
      <c r="C925" t="s">
        <v>666</v>
      </c>
      <c r="D925" t="str">
        <f>VLOOKUP(C925,'Programas-Mestrado'!$C:$D,2,0)</f>
        <v>PPGQ</v>
      </c>
      <c r="E925" t="s">
        <v>517</v>
      </c>
      <c r="F925" s="10">
        <v>45383</v>
      </c>
      <c r="G925" s="10">
        <v>46843</v>
      </c>
      <c r="H925" s="10">
        <f>EDATE(G925,1)</f>
        <v>46873</v>
      </c>
      <c r="I925" s="10" t="s">
        <v>987</v>
      </c>
      <c r="J925" s="10" t="s">
        <v>988</v>
      </c>
      <c r="K925" t="s">
        <v>3352</v>
      </c>
      <c r="P925" s="29">
        <f t="shared" si="14"/>
        <v>46843</v>
      </c>
      <c r="Q925" s="30"/>
      <c r="R925" s="30"/>
      <c r="S925" s="30"/>
    </row>
    <row r="926" spans="1:19" x14ac:dyDescent="0.25">
      <c r="A926" t="s">
        <v>3533</v>
      </c>
      <c r="B926" t="s">
        <v>3546</v>
      </c>
      <c r="C926" t="s">
        <v>666</v>
      </c>
      <c r="D926" t="str">
        <f>VLOOKUP(C926,'Programas-Mestrado'!$C:$D,2,0)</f>
        <v>PPGQ</v>
      </c>
      <c r="E926" t="s">
        <v>517</v>
      </c>
      <c r="F926" s="10">
        <v>44197</v>
      </c>
      <c r="G926" s="10">
        <v>45657</v>
      </c>
      <c r="H926" s="10">
        <f>EDATE(G926,1)</f>
        <v>45688</v>
      </c>
      <c r="I926" s="10" t="s">
        <v>987</v>
      </c>
      <c r="J926" s="10" t="s">
        <v>988</v>
      </c>
      <c r="K926" t="s">
        <v>3352</v>
      </c>
      <c r="P926" s="29">
        <f t="shared" si="14"/>
        <v>45657</v>
      </c>
      <c r="Q926" s="30"/>
      <c r="R926" s="30"/>
      <c r="S926" s="30"/>
    </row>
    <row r="927" spans="1:19" x14ac:dyDescent="0.25">
      <c r="A927" t="s">
        <v>6455</v>
      </c>
      <c r="B927" t="s">
        <v>6465</v>
      </c>
      <c r="C927" t="s">
        <v>666</v>
      </c>
      <c r="D927" t="str">
        <f>VLOOKUP(C927,'Programas-Mestrado'!$C:$D,2,0)</f>
        <v>PPGQ</v>
      </c>
      <c r="E927" t="s">
        <v>517</v>
      </c>
      <c r="F927" s="10">
        <v>45200</v>
      </c>
      <c r="G927" s="10">
        <v>46660</v>
      </c>
      <c r="H927" s="10">
        <f>EDATE(G927,1)</f>
        <v>46690</v>
      </c>
      <c r="I927" s="10" t="s">
        <v>987</v>
      </c>
      <c r="J927" s="10" t="s">
        <v>988</v>
      </c>
      <c r="K927" t="s">
        <v>3352</v>
      </c>
      <c r="P927" s="29">
        <f t="shared" si="14"/>
        <v>46660</v>
      </c>
      <c r="Q927" s="30"/>
      <c r="R927" s="30"/>
      <c r="S927" s="30"/>
    </row>
    <row r="928" spans="1:19" x14ac:dyDescent="0.25">
      <c r="A928" t="s">
        <v>7072</v>
      </c>
      <c r="B928" t="s">
        <v>7117</v>
      </c>
      <c r="C928" t="s">
        <v>666</v>
      </c>
      <c r="D928" t="str">
        <f>VLOOKUP(C928,'Programas-Mestrado'!$C:$D,2,0)</f>
        <v>PPGQ</v>
      </c>
      <c r="E928" t="s">
        <v>517</v>
      </c>
      <c r="F928" s="10">
        <v>45383</v>
      </c>
      <c r="G928" s="10">
        <v>46843</v>
      </c>
      <c r="H928" s="10">
        <f>EDATE(G928,1)</f>
        <v>46873</v>
      </c>
      <c r="I928" s="10" t="s">
        <v>987</v>
      </c>
      <c r="J928" s="10" t="s">
        <v>988</v>
      </c>
      <c r="K928" t="s">
        <v>3352</v>
      </c>
      <c r="P928" s="29">
        <f t="shared" si="14"/>
        <v>46843</v>
      </c>
      <c r="Q928" s="30"/>
      <c r="R928" s="30"/>
      <c r="S928" s="30"/>
    </row>
    <row r="929" spans="1:19" x14ac:dyDescent="0.25">
      <c r="A929" t="s">
        <v>4229</v>
      </c>
      <c r="B929" t="s">
        <v>4241</v>
      </c>
      <c r="C929" t="s">
        <v>666</v>
      </c>
      <c r="D929" t="str">
        <f>VLOOKUP(C929,'Programas-Mestrado'!$C:$D,2,0)</f>
        <v>PPGQ</v>
      </c>
      <c r="E929" t="s">
        <v>517</v>
      </c>
      <c r="F929" s="10">
        <v>44531</v>
      </c>
      <c r="G929" s="10">
        <v>45991</v>
      </c>
      <c r="H929" s="10">
        <f>EDATE(G929,1)</f>
        <v>46021</v>
      </c>
      <c r="I929" s="10" t="s">
        <v>987</v>
      </c>
      <c r="J929" s="10" t="s">
        <v>988</v>
      </c>
      <c r="K929" t="s">
        <v>3352</v>
      </c>
      <c r="P929" s="29">
        <f t="shared" si="14"/>
        <v>45991</v>
      </c>
      <c r="Q929" s="30"/>
      <c r="R929" s="30"/>
      <c r="S929" s="30"/>
    </row>
    <row r="930" spans="1:19" x14ac:dyDescent="0.25">
      <c r="A930" t="s">
        <v>4244</v>
      </c>
      <c r="B930" t="s">
        <v>4249</v>
      </c>
      <c r="C930" t="s">
        <v>666</v>
      </c>
      <c r="D930" t="str">
        <f>VLOOKUP(C930,'Programas-Mestrado'!$C:$D,2,0)</f>
        <v>PPGQ</v>
      </c>
      <c r="E930" t="s">
        <v>517</v>
      </c>
      <c r="F930" s="10">
        <v>44531</v>
      </c>
      <c r="G930" s="10">
        <v>45838</v>
      </c>
      <c r="H930" s="10">
        <f>EDATE(G930,1)</f>
        <v>45868</v>
      </c>
      <c r="I930" s="10" t="s">
        <v>987</v>
      </c>
      <c r="J930" s="10" t="s">
        <v>988</v>
      </c>
      <c r="K930" t="s">
        <v>3352</v>
      </c>
      <c r="P930" s="29">
        <f t="shared" si="14"/>
        <v>45838</v>
      </c>
      <c r="Q930" s="30"/>
      <c r="R930" s="30"/>
      <c r="S930" s="30"/>
    </row>
    <row r="931" spans="1:19" x14ac:dyDescent="0.25">
      <c r="A931" t="s">
        <v>3730</v>
      </c>
      <c r="B931" t="s">
        <v>3769</v>
      </c>
      <c r="C931" t="s">
        <v>666</v>
      </c>
      <c r="D931" t="str">
        <f>VLOOKUP(C931,'Programas-Mestrado'!$C:$D,2,0)</f>
        <v>PPGQ</v>
      </c>
      <c r="E931" t="s">
        <v>517</v>
      </c>
      <c r="F931" s="10">
        <v>44256</v>
      </c>
      <c r="G931" s="10">
        <v>45716</v>
      </c>
      <c r="H931" s="10">
        <f>EDATE(G931,1)</f>
        <v>45744</v>
      </c>
      <c r="I931" t="s">
        <v>987</v>
      </c>
      <c r="J931" s="10" t="s">
        <v>988</v>
      </c>
      <c r="K931" t="s">
        <v>3352</v>
      </c>
      <c r="P931" s="29">
        <f t="shared" si="14"/>
        <v>45716</v>
      </c>
      <c r="Q931" s="30"/>
      <c r="R931" s="30"/>
      <c r="S931" s="30"/>
    </row>
    <row r="932" spans="1:19" x14ac:dyDescent="0.25">
      <c r="A932" t="s">
        <v>3015</v>
      </c>
      <c r="B932" t="s">
        <v>3548</v>
      </c>
      <c r="C932" t="s">
        <v>666</v>
      </c>
      <c r="D932" t="str">
        <f>VLOOKUP(C932,'Programas-Mestrado'!$C:$D,2,0)</f>
        <v>PPGQ</v>
      </c>
      <c r="E932" t="s">
        <v>517</v>
      </c>
      <c r="F932" s="10">
        <v>44197</v>
      </c>
      <c r="G932" s="10">
        <v>45657</v>
      </c>
      <c r="H932" s="10">
        <f>EDATE(G932,1)</f>
        <v>45688</v>
      </c>
      <c r="I932" s="10" t="s">
        <v>987</v>
      </c>
      <c r="J932" s="10" t="s">
        <v>988</v>
      </c>
      <c r="K932" t="s">
        <v>3352</v>
      </c>
      <c r="P932" s="29">
        <f t="shared" si="14"/>
        <v>45657</v>
      </c>
      <c r="Q932" s="30"/>
      <c r="R932" s="30"/>
      <c r="S932" s="30"/>
    </row>
    <row r="933" spans="1:19" x14ac:dyDescent="0.25">
      <c r="A933" t="s">
        <v>2657</v>
      </c>
      <c r="B933" t="s">
        <v>3770</v>
      </c>
      <c r="C933" t="s">
        <v>666</v>
      </c>
      <c r="D933" t="str">
        <f>VLOOKUP(C933,'Programas-Mestrado'!$C:$D,2,0)</f>
        <v>PPGQ</v>
      </c>
      <c r="E933" t="s">
        <v>517</v>
      </c>
      <c r="F933" s="10">
        <v>44256</v>
      </c>
      <c r="G933" s="10">
        <v>45716</v>
      </c>
      <c r="H933" s="10">
        <f>EDATE(G933,1)</f>
        <v>45744</v>
      </c>
      <c r="I933" s="10" t="s">
        <v>987</v>
      </c>
      <c r="J933" s="10" t="s">
        <v>988</v>
      </c>
      <c r="K933" t="s">
        <v>3352</v>
      </c>
      <c r="P933" s="29">
        <f t="shared" si="14"/>
        <v>45716</v>
      </c>
      <c r="Q933" s="30"/>
      <c r="R933" s="30"/>
      <c r="S933" s="30"/>
    </row>
    <row r="934" spans="1:19" x14ac:dyDescent="0.25">
      <c r="A934" t="s">
        <v>3535</v>
      </c>
      <c r="B934" t="s">
        <v>3549</v>
      </c>
      <c r="C934" t="s">
        <v>666</v>
      </c>
      <c r="D934" t="str">
        <f>VLOOKUP(C934,'Programas-Mestrado'!$C:$D,2,0)</f>
        <v>PPGQ</v>
      </c>
      <c r="E934" t="s">
        <v>517</v>
      </c>
      <c r="F934" s="10">
        <v>44197</v>
      </c>
      <c r="G934" s="10">
        <v>45657</v>
      </c>
      <c r="H934" s="10">
        <f>EDATE(G934,1)</f>
        <v>45688</v>
      </c>
      <c r="I934" s="10" t="s">
        <v>987</v>
      </c>
      <c r="J934" s="10" t="s">
        <v>988</v>
      </c>
      <c r="K934" t="s">
        <v>3352</v>
      </c>
      <c r="P934" s="29">
        <f t="shared" si="14"/>
        <v>45657</v>
      </c>
      <c r="Q934" s="30"/>
      <c r="R934" s="30"/>
      <c r="S934" s="30"/>
    </row>
    <row r="935" spans="1:19" x14ac:dyDescent="0.25">
      <c r="A935" t="s">
        <v>3731</v>
      </c>
      <c r="B935" t="s">
        <v>3771</v>
      </c>
      <c r="C935" t="s">
        <v>666</v>
      </c>
      <c r="D935" t="str">
        <f>VLOOKUP(C935,'Programas-Mestrado'!$C:$D,2,0)</f>
        <v>PPGQ</v>
      </c>
      <c r="E935" t="s">
        <v>517</v>
      </c>
      <c r="F935" s="10">
        <v>44256</v>
      </c>
      <c r="G935" s="10">
        <v>45716</v>
      </c>
      <c r="H935" s="10">
        <f>EDATE(G935,1)</f>
        <v>45744</v>
      </c>
      <c r="I935" s="10" t="s">
        <v>987</v>
      </c>
      <c r="J935" s="10" t="s">
        <v>988</v>
      </c>
      <c r="K935" t="s">
        <v>3352</v>
      </c>
      <c r="P935" s="29">
        <f t="shared" si="14"/>
        <v>45716</v>
      </c>
      <c r="Q935" s="30"/>
      <c r="R935" s="30"/>
      <c r="S935" s="30"/>
    </row>
    <row r="936" spans="1:19" x14ac:dyDescent="0.25">
      <c r="A936" t="s">
        <v>3732</v>
      </c>
      <c r="B936" t="s">
        <v>3772</v>
      </c>
      <c r="C936" t="s">
        <v>666</v>
      </c>
      <c r="D936" t="str">
        <f>VLOOKUP(C936,'Programas-Mestrado'!$C:$D,2,0)</f>
        <v>PPGQ</v>
      </c>
      <c r="E936" t="s">
        <v>517</v>
      </c>
      <c r="F936" s="10">
        <v>44256</v>
      </c>
      <c r="G936" s="10">
        <v>45716</v>
      </c>
      <c r="H936" s="10">
        <f>EDATE(G936,1)</f>
        <v>45744</v>
      </c>
      <c r="I936" s="10" t="s">
        <v>987</v>
      </c>
      <c r="J936" s="10" t="s">
        <v>988</v>
      </c>
      <c r="K936" t="s">
        <v>3352</v>
      </c>
      <c r="P936" s="29">
        <f t="shared" si="14"/>
        <v>45716</v>
      </c>
      <c r="Q936" s="30"/>
      <c r="R936" s="30"/>
      <c r="S936" s="30"/>
    </row>
    <row r="937" spans="1:19" x14ac:dyDescent="0.25">
      <c r="A937" t="s">
        <v>6391</v>
      </c>
      <c r="B937" t="s">
        <v>6421</v>
      </c>
      <c r="C937" t="s">
        <v>666</v>
      </c>
      <c r="D937" t="str">
        <f>VLOOKUP(C937,'Programas-Mestrado'!$C:$D,2,0)</f>
        <v>PPGQ</v>
      </c>
      <c r="E937" t="s">
        <v>517</v>
      </c>
      <c r="F937" s="10">
        <v>45170</v>
      </c>
      <c r="G937" s="10">
        <v>46630</v>
      </c>
      <c r="H937" s="10">
        <f>EDATE(G937,1)</f>
        <v>46660</v>
      </c>
      <c r="I937" s="10" t="s">
        <v>987</v>
      </c>
      <c r="J937" s="10" t="s">
        <v>988</v>
      </c>
      <c r="K937" t="s">
        <v>3352</v>
      </c>
      <c r="P937" s="29">
        <f t="shared" si="14"/>
        <v>46630</v>
      </c>
      <c r="Q937" s="30"/>
      <c r="R937" s="30"/>
      <c r="S937" s="30"/>
    </row>
    <row r="938" spans="1:19" x14ac:dyDescent="0.25">
      <c r="A938" t="s">
        <v>3536</v>
      </c>
      <c r="B938" t="s">
        <v>3550</v>
      </c>
      <c r="C938" t="s">
        <v>666</v>
      </c>
      <c r="D938" t="str">
        <f>VLOOKUP(C938,'Programas-Mestrado'!$C:$D,2,0)</f>
        <v>PPGQ</v>
      </c>
      <c r="E938" t="s">
        <v>517</v>
      </c>
      <c r="F938" s="10">
        <v>44197</v>
      </c>
      <c r="G938" s="10">
        <v>45657</v>
      </c>
      <c r="H938" s="10">
        <f>EDATE(G938,1)</f>
        <v>45688</v>
      </c>
      <c r="I938" s="10" t="s">
        <v>987</v>
      </c>
      <c r="J938" s="10" t="s">
        <v>988</v>
      </c>
      <c r="K938" t="s">
        <v>3352</v>
      </c>
      <c r="P938" s="29">
        <f t="shared" si="14"/>
        <v>45657</v>
      </c>
      <c r="Q938" s="30"/>
      <c r="R938" s="30"/>
      <c r="S938" s="30"/>
    </row>
    <row r="939" spans="1:19" x14ac:dyDescent="0.25">
      <c r="A939" t="s">
        <v>3733</v>
      </c>
      <c r="B939" t="s">
        <v>3773</v>
      </c>
      <c r="C939" t="s">
        <v>666</v>
      </c>
      <c r="D939" t="str">
        <f>VLOOKUP(C939,'Programas-Mestrado'!$C:$D,2,0)</f>
        <v>PPGQ</v>
      </c>
      <c r="E939" t="s">
        <v>517</v>
      </c>
      <c r="F939" s="10">
        <v>44256</v>
      </c>
      <c r="G939" s="10">
        <v>45716</v>
      </c>
      <c r="H939" s="10">
        <f>EDATE(G939,1)</f>
        <v>45744</v>
      </c>
      <c r="I939" t="s">
        <v>987</v>
      </c>
      <c r="J939" s="10" t="s">
        <v>988</v>
      </c>
      <c r="K939" t="s">
        <v>3352</v>
      </c>
      <c r="P939" s="29">
        <f t="shared" si="14"/>
        <v>45716</v>
      </c>
      <c r="Q939" s="30"/>
      <c r="R939" s="30"/>
      <c r="S939" s="30"/>
    </row>
    <row r="940" spans="1:19" x14ac:dyDescent="0.25">
      <c r="A940" t="s">
        <v>2667</v>
      </c>
      <c r="B940" t="s">
        <v>4242</v>
      </c>
      <c r="C940" t="s">
        <v>666</v>
      </c>
      <c r="D940" t="str">
        <f>VLOOKUP(C940,'Programas-Mestrado'!$C:$D,2,0)</f>
        <v>PPGQ</v>
      </c>
      <c r="E940" t="s">
        <v>517</v>
      </c>
      <c r="F940" s="10">
        <v>44531</v>
      </c>
      <c r="G940" s="10">
        <v>45991</v>
      </c>
      <c r="H940" s="10">
        <f>EDATE(G940,1)</f>
        <v>46021</v>
      </c>
      <c r="I940" t="s">
        <v>987</v>
      </c>
      <c r="J940" s="10" t="s">
        <v>988</v>
      </c>
      <c r="K940" t="s">
        <v>3352</v>
      </c>
      <c r="P940" s="29">
        <f t="shared" si="14"/>
        <v>45991</v>
      </c>
      <c r="Q940" s="30"/>
      <c r="R940" s="30"/>
      <c r="S940" s="30"/>
    </row>
    <row r="941" spans="1:19" x14ac:dyDescent="0.25">
      <c r="A941" t="s">
        <v>6235</v>
      </c>
      <c r="B941" t="s">
        <v>6249</v>
      </c>
      <c r="C941" t="s">
        <v>666</v>
      </c>
      <c r="D941" t="str">
        <f>VLOOKUP(C941,'Programas-Mestrado'!$C:$D,2,0)</f>
        <v>PPGQ</v>
      </c>
      <c r="E941" t="s">
        <v>517</v>
      </c>
      <c r="F941" s="10">
        <v>45078</v>
      </c>
      <c r="G941" s="10">
        <v>46538</v>
      </c>
      <c r="H941" s="10">
        <f>EDATE(G941,1)</f>
        <v>46568</v>
      </c>
      <c r="I941" s="10" t="s">
        <v>987</v>
      </c>
      <c r="J941" s="10" t="s">
        <v>988</v>
      </c>
      <c r="K941" t="s">
        <v>3352</v>
      </c>
      <c r="P941" s="29">
        <f t="shared" si="14"/>
        <v>46538</v>
      </c>
      <c r="Q941" s="30"/>
      <c r="R941" s="30"/>
      <c r="S941" s="30"/>
    </row>
    <row r="942" spans="1:19" x14ac:dyDescent="0.25">
      <c r="A942" t="s">
        <v>5212</v>
      </c>
      <c r="B942" t="s">
        <v>5217</v>
      </c>
      <c r="C942" t="s">
        <v>666</v>
      </c>
      <c r="D942" t="str">
        <f>VLOOKUP(C942,'Programas-Mestrado'!$C:$D,2,0)</f>
        <v>PPGQ</v>
      </c>
      <c r="E942" t="s">
        <v>517</v>
      </c>
      <c r="F942" s="10">
        <v>44927</v>
      </c>
      <c r="G942" s="10">
        <v>46387</v>
      </c>
      <c r="H942" s="10">
        <f>EDATE(G942,1)</f>
        <v>46418</v>
      </c>
      <c r="I942" s="10" t="s">
        <v>987</v>
      </c>
      <c r="J942" s="10" t="s">
        <v>988</v>
      </c>
      <c r="K942" t="s">
        <v>3352</v>
      </c>
      <c r="P942" s="29">
        <f t="shared" si="14"/>
        <v>46387</v>
      </c>
      <c r="Q942" s="30"/>
      <c r="R942" s="30"/>
      <c r="S942" s="30"/>
    </row>
    <row r="943" spans="1:19" x14ac:dyDescent="0.25">
      <c r="A943" t="s">
        <v>3537</v>
      </c>
      <c r="B943" t="s">
        <v>3551</v>
      </c>
      <c r="C943" t="s">
        <v>666</v>
      </c>
      <c r="D943" t="str">
        <f>VLOOKUP(C943,'Programas-Mestrado'!$C:$D,2,0)</f>
        <v>PPGQ</v>
      </c>
      <c r="E943" t="s">
        <v>517</v>
      </c>
      <c r="F943" s="10">
        <v>44197</v>
      </c>
      <c r="G943" s="10">
        <v>45657</v>
      </c>
      <c r="H943" s="10">
        <f>EDATE(G943,1)</f>
        <v>45688</v>
      </c>
      <c r="I943" s="10" t="s">
        <v>987</v>
      </c>
      <c r="J943" s="10" t="s">
        <v>988</v>
      </c>
      <c r="K943" t="s">
        <v>3352</v>
      </c>
      <c r="P943" s="29">
        <f t="shared" si="14"/>
        <v>45657</v>
      </c>
      <c r="Q943" s="30"/>
      <c r="R943" s="30"/>
      <c r="S943" s="30"/>
    </row>
    <row r="944" spans="1:19" x14ac:dyDescent="0.25">
      <c r="A944" t="s">
        <v>6343</v>
      </c>
      <c r="B944" t="s">
        <v>6364</v>
      </c>
      <c r="C944" t="s">
        <v>666</v>
      </c>
      <c r="D944" t="str">
        <f>VLOOKUP(C944,'Programas-Mestrado'!$C:$D,2,0)</f>
        <v>PPGQ</v>
      </c>
      <c r="E944" t="s">
        <v>517</v>
      </c>
      <c r="F944" s="10">
        <v>45139</v>
      </c>
      <c r="G944" s="10">
        <v>46599</v>
      </c>
      <c r="H944" s="10">
        <f>EDATE(G944,1)</f>
        <v>46630</v>
      </c>
      <c r="I944" s="10" t="s">
        <v>987</v>
      </c>
      <c r="J944" s="10" t="s">
        <v>988</v>
      </c>
      <c r="K944" t="s">
        <v>3352</v>
      </c>
      <c r="P944" s="29">
        <f t="shared" si="14"/>
        <v>46599</v>
      </c>
      <c r="Q944" s="30"/>
      <c r="R944" s="30"/>
      <c r="S944" s="30"/>
    </row>
    <row r="945" spans="1:19" x14ac:dyDescent="0.25">
      <c r="A945" t="s">
        <v>4255</v>
      </c>
      <c r="B945" t="s">
        <v>4261</v>
      </c>
      <c r="C945" t="s">
        <v>666</v>
      </c>
      <c r="D945" t="str">
        <f>VLOOKUP(C945,'Programas-Mestrado'!$C:$D,2,0)</f>
        <v>PPGQ</v>
      </c>
      <c r="E945" t="s">
        <v>517</v>
      </c>
      <c r="F945" s="10">
        <v>44562</v>
      </c>
      <c r="G945" s="10">
        <v>46022</v>
      </c>
      <c r="H945" s="10">
        <f>EDATE(G945,1)</f>
        <v>46053</v>
      </c>
      <c r="I945" t="s">
        <v>987</v>
      </c>
      <c r="J945" s="10" t="s">
        <v>988</v>
      </c>
      <c r="K945" t="s">
        <v>3352</v>
      </c>
      <c r="P945" s="29">
        <f t="shared" si="14"/>
        <v>46022</v>
      </c>
      <c r="Q945" s="30"/>
      <c r="R945" s="30"/>
      <c r="S945" s="30"/>
    </row>
    <row r="946" spans="1:19" x14ac:dyDescent="0.25">
      <c r="A946" t="s">
        <v>3735</v>
      </c>
      <c r="B946" t="s">
        <v>3775</v>
      </c>
      <c r="C946" t="s">
        <v>666</v>
      </c>
      <c r="D946" t="str">
        <f>VLOOKUP(C946,'Programas-Mestrado'!$C:$D,2,0)</f>
        <v>PPGQ</v>
      </c>
      <c r="E946" t="s">
        <v>517</v>
      </c>
      <c r="F946" s="10">
        <v>44256</v>
      </c>
      <c r="G946" s="10">
        <v>45716</v>
      </c>
      <c r="H946" s="10">
        <f>EDATE(G946,1)</f>
        <v>45744</v>
      </c>
      <c r="I946" s="10" t="s">
        <v>987</v>
      </c>
      <c r="J946" s="10" t="s">
        <v>988</v>
      </c>
      <c r="K946" t="s">
        <v>3352</v>
      </c>
      <c r="P946" s="29">
        <f t="shared" si="14"/>
        <v>45716</v>
      </c>
      <c r="Q946" s="30"/>
      <c r="R946" s="30"/>
      <c r="S946" s="30"/>
    </row>
    <row r="947" spans="1:19" x14ac:dyDescent="0.25">
      <c r="A947" t="s">
        <v>2671</v>
      </c>
      <c r="B947" t="s">
        <v>3776</v>
      </c>
      <c r="C947" t="s">
        <v>666</v>
      </c>
      <c r="D947" t="str">
        <f>VLOOKUP(C947,'Programas-Mestrado'!$C:$D,2,0)</f>
        <v>PPGQ</v>
      </c>
      <c r="E947" t="s">
        <v>517</v>
      </c>
      <c r="F947" s="10">
        <v>44256</v>
      </c>
      <c r="G947" s="10">
        <v>45716</v>
      </c>
      <c r="H947" s="10">
        <f>EDATE(G947,1)</f>
        <v>45744</v>
      </c>
      <c r="I947" s="10" t="s">
        <v>987</v>
      </c>
      <c r="J947" s="10" t="s">
        <v>988</v>
      </c>
      <c r="K947" t="s">
        <v>3352</v>
      </c>
      <c r="P947" s="29">
        <f t="shared" si="14"/>
        <v>45716</v>
      </c>
      <c r="Q947" s="30"/>
      <c r="R947" s="30"/>
      <c r="S947" s="30"/>
    </row>
    <row r="948" spans="1:19" x14ac:dyDescent="0.25">
      <c r="A948" t="s">
        <v>6584</v>
      </c>
      <c r="B948" t="s">
        <v>6597</v>
      </c>
      <c r="C948" t="s">
        <v>666</v>
      </c>
      <c r="D948" t="str">
        <f>VLOOKUP(C948,'Programas-Mestrado'!$C:$D,2,0)</f>
        <v>PPGQ</v>
      </c>
      <c r="E948" t="s">
        <v>517</v>
      </c>
      <c r="F948" s="10">
        <v>45292</v>
      </c>
      <c r="G948" s="10">
        <v>46721</v>
      </c>
      <c r="H948" s="10">
        <f>EDATE(G948,1)</f>
        <v>46751</v>
      </c>
      <c r="I948" s="10" t="s">
        <v>987</v>
      </c>
      <c r="J948" s="10" t="s">
        <v>988</v>
      </c>
      <c r="K948" t="s">
        <v>3352</v>
      </c>
      <c r="P948" s="29">
        <f t="shared" si="14"/>
        <v>46721</v>
      </c>
      <c r="Q948" s="30"/>
      <c r="R948" s="30"/>
      <c r="S948" s="30"/>
    </row>
    <row r="949" spans="1:19" x14ac:dyDescent="0.25">
      <c r="A949" t="s">
        <v>5350</v>
      </c>
      <c r="B949" t="s">
        <v>5498</v>
      </c>
      <c r="C949" t="s">
        <v>666</v>
      </c>
      <c r="D949" t="str">
        <f>VLOOKUP(C949,'Programas-Mestrado'!$C:$D,2,0)</f>
        <v>PPGQ</v>
      </c>
      <c r="E949" t="s">
        <v>517</v>
      </c>
      <c r="F949" s="10">
        <v>44986</v>
      </c>
      <c r="G949" s="10">
        <v>46446</v>
      </c>
      <c r="H949" s="10">
        <f>EDATE(G949,1)</f>
        <v>46474</v>
      </c>
      <c r="I949" s="10" t="s">
        <v>987</v>
      </c>
      <c r="J949" s="10" t="s">
        <v>988</v>
      </c>
      <c r="K949" t="s">
        <v>3352</v>
      </c>
      <c r="P949" s="29">
        <f t="shared" si="14"/>
        <v>46446</v>
      </c>
      <c r="Q949" s="30"/>
      <c r="R949" s="30"/>
      <c r="S949" s="30"/>
    </row>
    <row r="950" spans="1:19" x14ac:dyDescent="0.25">
      <c r="A950" t="s">
        <v>4539</v>
      </c>
      <c r="B950" t="s">
        <v>4597</v>
      </c>
      <c r="C950" t="s">
        <v>666</v>
      </c>
      <c r="D950" t="str">
        <f>VLOOKUP(C950,'Programas-Mestrado'!$C:$D,2,0)</f>
        <v>PPGQ</v>
      </c>
      <c r="E950" t="s">
        <v>517</v>
      </c>
      <c r="F950" s="10">
        <v>44621</v>
      </c>
      <c r="G950" s="10">
        <v>46081</v>
      </c>
      <c r="H950" s="10">
        <f>EDATE(G950,1)</f>
        <v>46109</v>
      </c>
      <c r="I950" t="s">
        <v>987</v>
      </c>
      <c r="J950" s="10" t="s">
        <v>988</v>
      </c>
      <c r="K950" t="s">
        <v>3352</v>
      </c>
      <c r="P950" s="29">
        <f t="shared" si="14"/>
        <v>46081</v>
      </c>
      <c r="Q950" s="30"/>
      <c r="R950" s="30"/>
      <c r="S950" s="30"/>
    </row>
    <row r="951" spans="1:19" x14ac:dyDescent="0.25">
      <c r="A951" t="s">
        <v>3538</v>
      </c>
      <c r="B951" t="s">
        <v>3552</v>
      </c>
      <c r="C951" t="s">
        <v>666</v>
      </c>
      <c r="D951" t="str">
        <f>VLOOKUP(C951,'Programas-Mestrado'!$C:$D,2,0)</f>
        <v>PPGQ</v>
      </c>
      <c r="E951" t="s">
        <v>517</v>
      </c>
      <c r="F951" s="10">
        <v>44197</v>
      </c>
      <c r="G951" s="10">
        <v>45657</v>
      </c>
      <c r="H951" s="10">
        <f>EDATE(G951,1)</f>
        <v>45688</v>
      </c>
      <c r="I951" s="10" t="s">
        <v>987</v>
      </c>
      <c r="J951" s="10" t="s">
        <v>988</v>
      </c>
      <c r="K951" t="s">
        <v>3352</v>
      </c>
      <c r="P951" s="29">
        <f t="shared" si="14"/>
        <v>45657</v>
      </c>
      <c r="Q951" s="30"/>
      <c r="R951" s="30"/>
      <c r="S951" s="30"/>
    </row>
    <row r="952" spans="1:19" x14ac:dyDescent="0.25">
      <c r="A952" t="s">
        <v>3534</v>
      </c>
      <c r="B952" t="s">
        <v>3547</v>
      </c>
      <c r="C952" t="s">
        <v>666</v>
      </c>
      <c r="D952" t="str">
        <f>VLOOKUP(C952,'Programas-Mestrado'!$C:$D,2,0)</f>
        <v>PPGQ</v>
      </c>
      <c r="E952" t="s">
        <v>517</v>
      </c>
      <c r="F952" s="10">
        <v>44197</v>
      </c>
      <c r="G952" s="10">
        <v>45657</v>
      </c>
      <c r="H952" s="10">
        <f>EDATE(G952,1)</f>
        <v>45688</v>
      </c>
      <c r="I952" t="s">
        <v>987</v>
      </c>
      <c r="J952" s="10" t="s">
        <v>3556</v>
      </c>
      <c r="K952" t="s">
        <v>3352</v>
      </c>
      <c r="P952" s="29">
        <f t="shared" si="14"/>
        <v>45657</v>
      </c>
      <c r="Q952" s="30"/>
      <c r="R952" s="30"/>
      <c r="S952" s="30"/>
    </row>
    <row r="953" spans="1:19" x14ac:dyDescent="0.25">
      <c r="A953" t="s">
        <v>3734</v>
      </c>
      <c r="B953" t="s">
        <v>3774</v>
      </c>
      <c r="C953" t="s">
        <v>666</v>
      </c>
      <c r="D953" t="str">
        <f>VLOOKUP(C953,'Programas-Mestrado'!$C:$D,2,0)</f>
        <v>PPGQ</v>
      </c>
      <c r="E953" t="s">
        <v>517</v>
      </c>
      <c r="F953" s="10">
        <v>44256</v>
      </c>
      <c r="G953" s="10">
        <v>45716</v>
      </c>
      <c r="H953" s="10">
        <f>EDATE(G953,1)</f>
        <v>45744</v>
      </c>
      <c r="I953" s="10" t="s">
        <v>987</v>
      </c>
      <c r="J953" s="10" t="s">
        <v>3556</v>
      </c>
      <c r="K953" t="s">
        <v>3352</v>
      </c>
      <c r="P953" s="29">
        <f t="shared" si="14"/>
        <v>45716</v>
      </c>
      <c r="Q953" s="30"/>
      <c r="R953" s="30"/>
      <c r="S953" s="30"/>
    </row>
    <row r="954" spans="1:19" x14ac:dyDescent="0.25">
      <c r="A954" t="s">
        <v>5934</v>
      </c>
      <c r="B954" t="s">
        <v>5977</v>
      </c>
      <c r="C954" t="s">
        <v>571</v>
      </c>
      <c r="D954" t="str">
        <f>VLOOKUP(C954,'Programas-Mestrado'!$C:$D,2,0)</f>
        <v>PPGS</v>
      </c>
      <c r="E954" t="s">
        <v>258</v>
      </c>
      <c r="F954" s="10">
        <v>44986</v>
      </c>
      <c r="G954" s="10">
        <v>45716</v>
      </c>
      <c r="H954" s="10">
        <f>EDATE(G954,1)</f>
        <v>45744</v>
      </c>
      <c r="I954" s="10" t="s">
        <v>987</v>
      </c>
      <c r="J954" s="10" t="s">
        <v>988</v>
      </c>
      <c r="K954" t="s">
        <v>3352</v>
      </c>
      <c r="P954" s="29">
        <f t="shared" si="14"/>
        <v>45716</v>
      </c>
      <c r="Q954" s="30"/>
      <c r="R954" s="30"/>
      <c r="S954" s="30"/>
    </row>
    <row r="955" spans="1:19" x14ac:dyDescent="0.25">
      <c r="A955" t="s">
        <v>5935</v>
      </c>
      <c r="B955" t="s">
        <v>5978</v>
      </c>
      <c r="C955" t="s">
        <v>571</v>
      </c>
      <c r="D955" t="str">
        <f>VLOOKUP(C955,'Programas-Mestrado'!$C:$D,2,0)</f>
        <v>PPGS</v>
      </c>
      <c r="E955" t="s">
        <v>258</v>
      </c>
      <c r="F955" s="10">
        <v>44986</v>
      </c>
      <c r="G955" s="10">
        <v>45716</v>
      </c>
      <c r="H955" s="10">
        <f>EDATE(G955,1)</f>
        <v>45744</v>
      </c>
      <c r="I955" s="10" t="s">
        <v>987</v>
      </c>
      <c r="J955" s="10" t="s">
        <v>988</v>
      </c>
      <c r="K955" t="s">
        <v>3352</v>
      </c>
      <c r="P955" s="29">
        <f t="shared" si="14"/>
        <v>45716</v>
      </c>
      <c r="Q955" s="30"/>
      <c r="R955" s="30"/>
      <c r="S955" s="30"/>
    </row>
    <row r="956" spans="1:19" x14ac:dyDescent="0.25">
      <c r="A956" t="s">
        <v>6982</v>
      </c>
      <c r="B956" t="s">
        <v>7025</v>
      </c>
      <c r="C956" t="s">
        <v>571</v>
      </c>
      <c r="D956" t="str">
        <f>VLOOKUP(C956,'Programas-Mestrado'!$C:$D,2,0)</f>
        <v>PPGS</v>
      </c>
      <c r="E956" t="s">
        <v>258</v>
      </c>
      <c r="F956" s="10">
        <v>45352</v>
      </c>
      <c r="G956" s="10">
        <v>46081</v>
      </c>
      <c r="H956" s="10">
        <f>EDATE(G956,1)</f>
        <v>46109</v>
      </c>
      <c r="I956" s="10" t="s">
        <v>987</v>
      </c>
      <c r="J956" s="10" t="s">
        <v>988</v>
      </c>
      <c r="K956" t="s">
        <v>3352</v>
      </c>
      <c r="P956" s="29">
        <f t="shared" si="14"/>
        <v>46081</v>
      </c>
      <c r="Q956" s="30"/>
      <c r="R956" s="30"/>
      <c r="S956" s="30"/>
    </row>
    <row r="957" spans="1:19" x14ac:dyDescent="0.25">
      <c r="A957" t="s">
        <v>7245</v>
      </c>
      <c r="B957" t="s">
        <v>7260</v>
      </c>
      <c r="C957" t="s">
        <v>571</v>
      </c>
      <c r="D957" t="str">
        <f>VLOOKUP(C957,'Programas-Mestrado'!$C:$D,2,0)</f>
        <v>PPGS</v>
      </c>
      <c r="E957" t="s">
        <v>258</v>
      </c>
      <c r="F957" s="10">
        <v>45444</v>
      </c>
      <c r="G957" s="10">
        <v>46081</v>
      </c>
      <c r="H957" s="10">
        <f>EDATE(G957,1)</f>
        <v>46109</v>
      </c>
      <c r="I957" s="10" t="s">
        <v>987</v>
      </c>
      <c r="J957" s="10" t="s">
        <v>988</v>
      </c>
      <c r="K957" t="s">
        <v>3352</v>
      </c>
      <c r="P957" s="29">
        <f t="shared" si="14"/>
        <v>46081</v>
      </c>
      <c r="Q957" s="30"/>
      <c r="R957" s="30"/>
      <c r="S957" s="30"/>
    </row>
    <row r="958" spans="1:19" x14ac:dyDescent="0.25">
      <c r="A958" t="s">
        <v>6983</v>
      </c>
      <c r="B958" t="s">
        <v>7026</v>
      </c>
      <c r="C958" t="s">
        <v>571</v>
      </c>
      <c r="D958" t="str">
        <f>VLOOKUP(C958,'Programas-Mestrado'!$C:$D,2,0)</f>
        <v>PPGS</v>
      </c>
      <c r="E958" t="s">
        <v>258</v>
      </c>
      <c r="F958" s="10">
        <v>45352</v>
      </c>
      <c r="G958" s="10">
        <v>46081</v>
      </c>
      <c r="H958" s="10">
        <f>EDATE(G958,1)</f>
        <v>46109</v>
      </c>
      <c r="I958" t="s">
        <v>987</v>
      </c>
      <c r="J958" s="10" t="s">
        <v>988</v>
      </c>
      <c r="K958" t="s">
        <v>3352</v>
      </c>
      <c r="P958" s="29">
        <f t="shared" si="14"/>
        <v>46081</v>
      </c>
      <c r="Q958" s="30"/>
      <c r="R958" s="30"/>
      <c r="S958" s="30"/>
    </row>
    <row r="959" spans="1:19" x14ac:dyDescent="0.25">
      <c r="A959" t="s">
        <v>6984</v>
      </c>
      <c r="B959" t="s">
        <v>7027</v>
      </c>
      <c r="C959" t="s">
        <v>571</v>
      </c>
      <c r="D959" t="str">
        <f>VLOOKUP(C959,'Programas-Mestrado'!$C:$D,2,0)</f>
        <v>PPGS</v>
      </c>
      <c r="E959" t="s">
        <v>258</v>
      </c>
      <c r="F959" s="10">
        <v>45352</v>
      </c>
      <c r="G959" s="10">
        <v>46081</v>
      </c>
      <c r="H959" s="10">
        <f>EDATE(G959,1)</f>
        <v>46109</v>
      </c>
      <c r="I959" s="10" t="s">
        <v>987</v>
      </c>
      <c r="J959" s="10" t="s">
        <v>988</v>
      </c>
      <c r="K959" t="s">
        <v>3352</v>
      </c>
      <c r="P959" s="29">
        <f t="shared" si="14"/>
        <v>46081</v>
      </c>
      <c r="Q959" s="30"/>
      <c r="R959" s="30"/>
      <c r="S959" s="30"/>
    </row>
    <row r="960" spans="1:19" x14ac:dyDescent="0.25">
      <c r="A960" t="s">
        <v>6985</v>
      </c>
      <c r="B960" t="s">
        <v>7028</v>
      </c>
      <c r="C960" t="s">
        <v>571</v>
      </c>
      <c r="D960" t="str">
        <f>VLOOKUP(C960,'Programas-Mestrado'!$C:$D,2,0)</f>
        <v>PPGS</v>
      </c>
      <c r="E960" t="s">
        <v>258</v>
      </c>
      <c r="F960" s="10">
        <v>45352</v>
      </c>
      <c r="G960" s="10">
        <v>46081</v>
      </c>
      <c r="H960" s="10">
        <f>EDATE(G960,1)</f>
        <v>46109</v>
      </c>
      <c r="I960" t="s">
        <v>987</v>
      </c>
      <c r="J960" s="10" t="s">
        <v>988</v>
      </c>
      <c r="K960" t="s">
        <v>3352</v>
      </c>
      <c r="P960" s="29">
        <f t="shared" si="14"/>
        <v>46081</v>
      </c>
      <c r="Q960" s="30"/>
      <c r="R960" s="30"/>
      <c r="S960" s="30"/>
    </row>
    <row r="961" spans="1:19" x14ac:dyDescent="0.25">
      <c r="A961" t="s">
        <v>5936</v>
      </c>
      <c r="B961" t="s">
        <v>5979</v>
      </c>
      <c r="C961" t="s">
        <v>571</v>
      </c>
      <c r="D961" t="str">
        <f>VLOOKUP(C961,'Programas-Mestrado'!$C:$D,2,0)</f>
        <v>PPGS</v>
      </c>
      <c r="E961" t="s">
        <v>258</v>
      </c>
      <c r="F961" s="10">
        <v>44986</v>
      </c>
      <c r="G961" s="10">
        <v>45716</v>
      </c>
      <c r="H961" s="10">
        <f>EDATE(G961,1)</f>
        <v>45744</v>
      </c>
      <c r="I961" t="s">
        <v>987</v>
      </c>
      <c r="J961" s="10" t="s">
        <v>988</v>
      </c>
      <c r="K961" t="s">
        <v>3352</v>
      </c>
      <c r="P961" s="29">
        <f t="shared" si="14"/>
        <v>45716</v>
      </c>
      <c r="Q961" s="30"/>
      <c r="R961" s="30"/>
      <c r="S961" s="30"/>
    </row>
    <row r="962" spans="1:19" x14ac:dyDescent="0.25">
      <c r="A962" t="s">
        <v>5937</v>
      </c>
      <c r="B962" t="s">
        <v>5980</v>
      </c>
      <c r="C962" t="s">
        <v>571</v>
      </c>
      <c r="D962" t="str">
        <f>VLOOKUP(C962,'Programas-Mestrado'!$C:$D,2,0)</f>
        <v>PPGS</v>
      </c>
      <c r="E962" t="s">
        <v>258</v>
      </c>
      <c r="F962" s="10">
        <v>44986</v>
      </c>
      <c r="G962" s="10">
        <v>45716</v>
      </c>
      <c r="H962" s="10">
        <f>EDATE(G962,1)</f>
        <v>45744</v>
      </c>
      <c r="I962" t="s">
        <v>987</v>
      </c>
      <c r="J962" s="10" t="s">
        <v>988</v>
      </c>
      <c r="K962" t="s">
        <v>3352</v>
      </c>
      <c r="P962" s="29">
        <f t="shared" ref="P962:P1023" si="15">EDATE(G962,0)</f>
        <v>45716</v>
      </c>
      <c r="Q962" s="30"/>
      <c r="R962" s="30"/>
      <c r="S962" s="30"/>
    </row>
    <row r="963" spans="1:19" x14ac:dyDescent="0.25">
      <c r="A963" t="s">
        <v>6986</v>
      </c>
      <c r="B963" t="s">
        <v>7029</v>
      </c>
      <c r="C963" t="s">
        <v>571</v>
      </c>
      <c r="D963" t="str">
        <f>VLOOKUP(C963,'Programas-Mestrado'!$C:$D,2,0)</f>
        <v>PPGS</v>
      </c>
      <c r="E963" t="s">
        <v>258</v>
      </c>
      <c r="F963" s="10">
        <v>45352</v>
      </c>
      <c r="G963" s="10">
        <v>46081</v>
      </c>
      <c r="H963" s="10">
        <f>EDATE(G963,1)</f>
        <v>46109</v>
      </c>
      <c r="I963" s="10" t="s">
        <v>987</v>
      </c>
      <c r="J963" s="10" t="s">
        <v>988</v>
      </c>
      <c r="K963" t="s">
        <v>3352</v>
      </c>
      <c r="P963" s="29">
        <f t="shared" si="15"/>
        <v>46081</v>
      </c>
      <c r="Q963" s="30"/>
      <c r="R963" s="30"/>
      <c r="S963" s="30"/>
    </row>
    <row r="964" spans="1:19" x14ac:dyDescent="0.25">
      <c r="A964" t="s">
        <v>5938</v>
      </c>
      <c r="B964" t="s">
        <v>5981</v>
      </c>
      <c r="C964" t="s">
        <v>571</v>
      </c>
      <c r="D964" t="str">
        <f>VLOOKUP(C964,'Programas-Mestrado'!$C:$D,2,0)</f>
        <v>PPGS</v>
      </c>
      <c r="E964" t="s">
        <v>258</v>
      </c>
      <c r="F964" s="10">
        <v>44986</v>
      </c>
      <c r="G964" s="10">
        <v>45716</v>
      </c>
      <c r="H964" s="10">
        <f>EDATE(G964,1)</f>
        <v>45744</v>
      </c>
      <c r="I964" s="10" t="s">
        <v>987</v>
      </c>
      <c r="J964" s="10" t="s">
        <v>988</v>
      </c>
      <c r="K964" t="s">
        <v>3352</v>
      </c>
      <c r="P964" s="29">
        <f t="shared" si="15"/>
        <v>45716</v>
      </c>
      <c r="Q964" s="30"/>
      <c r="R964" s="30"/>
      <c r="S964" s="30"/>
    </row>
    <row r="965" spans="1:19" x14ac:dyDescent="0.25">
      <c r="A965" t="s">
        <v>5939</v>
      </c>
      <c r="B965" t="s">
        <v>5982</v>
      </c>
      <c r="C965" t="s">
        <v>571</v>
      </c>
      <c r="D965" t="str">
        <f>VLOOKUP(C965,'Programas-Mestrado'!$C:$D,2,0)</f>
        <v>PPGS</v>
      </c>
      <c r="E965" t="s">
        <v>258</v>
      </c>
      <c r="F965" s="10">
        <v>44986</v>
      </c>
      <c r="G965" s="10">
        <v>45716</v>
      </c>
      <c r="H965" s="10">
        <f>EDATE(G965,1)</f>
        <v>45744</v>
      </c>
      <c r="I965" s="10" t="s">
        <v>987</v>
      </c>
      <c r="J965" s="10" t="s">
        <v>988</v>
      </c>
      <c r="K965" t="s">
        <v>3352</v>
      </c>
      <c r="P965" s="29">
        <f t="shared" si="15"/>
        <v>45716</v>
      </c>
      <c r="Q965" s="30"/>
      <c r="R965" s="30"/>
      <c r="S965" s="30"/>
    </row>
    <row r="966" spans="1:19" x14ac:dyDescent="0.25">
      <c r="A966" t="s">
        <v>6987</v>
      </c>
      <c r="B966" t="s">
        <v>7030</v>
      </c>
      <c r="C966" t="s">
        <v>571</v>
      </c>
      <c r="D966" t="str">
        <f>VLOOKUP(C966,'Programas-Mestrado'!$C:$D,2,0)</f>
        <v>PPGS</v>
      </c>
      <c r="E966" t="s">
        <v>258</v>
      </c>
      <c r="F966" s="10">
        <v>45352</v>
      </c>
      <c r="G966" s="10">
        <v>46081</v>
      </c>
      <c r="H966" s="10">
        <f>EDATE(G966,1)</f>
        <v>46109</v>
      </c>
      <c r="I966" s="10" t="s">
        <v>987</v>
      </c>
      <c r="J966" s="10" t="s">
        <v>988</v>
      </c>
      <c r="K966" t="s">
        <v>3352</v>
      </c>
      <c r="P966" s="29">
        <f t="shared" si="15"/>
        <v>46081</v>
      </c>
      <c r="Q966" s="30"/>
      <c r="R966" s="30"/>
      <c r="S966" s="30"/>
    </row>
    <row r="967" spans="1:19" x14ac:dyDescent="0.25">
      <c r="A967" t="s">
        <v>5941</v>
      </c>
      <c r="B967" t="s">
        <v>5984</v>
      </c>
      <c r="C967" t="s">
        <v>571</v>
      </c>
      <c r="D967" t="str">
        <f>VLOOKUP(C967,'Programas-Mestrado'!$C:$D,2,0)</f>
        <v>PPGS</v>
      </c>
      <c r="E967" t="s">
        <v>258</v>
      </c>
      <c r="F967" s="10">
        <v>44986</v>
      </c>
      <c r="G967" s="10">
        <v>45716</v>
      </c>
      <c r="H967" s="10">
        <f>EDATE(G967,1)</f>
        <v>45744</v>
      </c>
      <c r="I967" s="10" t="s">
        <v>987</v>
      </c>
      <c r="J967" s="10" t="s">
        <v>988</v>
      </c>
      <c r="K967" t="s">
        <v>3352</v>
      </c>
      <c r="P967" s="29">
        <f t="shared" si="15"/>
        <v>45716</v>
      </c>
      <c r="Q967" s="30"/>
      <c r="R967" s="30"/>
      <c r="S967" s="30"/>
    </row>
    <row r="968" spans="1:19" x14ac:dyDescent="0.25">
      <c r="A968" t="s">
        <v>6140</v>
      </c>
      <c r="B968" t="s">
        <v>6172</v>
      </c>
      <c r="C968" t="s">
        <v>571</v>
      </c>
      <c r="D968" t="str">
        <f>VLOOKUP(C968,'Programas-Mestrado'!$C:$D,2,0)</f>
        <v>PPGS</v>
      </c>
      <c r="E968" t="s">
        <v>517</v>
      </c>
      <c r="F968" s="10">
        <v>45047</v>
      </c>
      <c r="G968" s="10">
        <v>46446</v>
      </c>
      <c r="H968" s="10">
        <f>EDATE(G968,1)</f>
        <v>46474</v>
      </c>
      <c r="I968" t="s">
        <v>4843</v>
      </c>
      <c r="J968" s="10" t="s">
        <v>988</v>
      </c>
      <c r="K968" t="s">
        <v>3351</v>
      </c>
      <c r="P968" s="29">
        <f t="shared" si="15"/>
        <v>46446</v>
      </c>
      <c r="Q968" s="30"/>
      <c r="R968" s="30"/>
      <c r="S968" s="30"/>
    </row>
    <row r="969" spans="1:19" x14ac:dyDescent="0.25">
      <c r="A969" t="s">
        <v>3720</v>
      </c>
      <c r="B969" t="s">
        <v>3757</v>
      </c>
      <c r="C969" t="s">
        <v>571</v>
      </c>
      <c r="D969" t="str">
        <f>VLOOKUP(C969,'Programas-Mestrado'!$C:$D,2,0)</f>
        <v>PPGS</v>
      </c>
      <c r="E969" t="s">
        <v>517</v>
      </c>
      <c r="F969" s="10">
        <v>44256</v>
      </c>
      <c r="G969" s="10">
        <v>45716</v>
      </c>
      <c r="H969" s="10">
        <f>EDATE(G969,1)</f>
        <v>45744</v>
      </c>
      <c r="I969" s="10" t="s">
        <v>987</v>
      </c>
      <c r="J969" s="10" t="s">
        <v>988</v>
      </c>
      <c r="K969" t="s">
        <v>3352</v>
      </c>
      <c r="P969" s="29">
        <f t="shared" si="15"/>
        <v>45716</v>
      </c>
      <c r="Q969" s="30"/>
      <c r="R969" s="30"/>
      <c r="S969" s="30"/>
    </row>
    <row r="970" spans="1:19" x14ac:dyDescent="0.25">
      <c r="A970" t="s">
        <v>6980</v>
      </c>
      <c r="B970" t="s">
        <v>7018</v>
      </c>
      <c r="C970" t="s">
        <v>571</v>
      </c>
      <c r="D970" t="str">
        <f>VLOOKUP(C970,'Programas-Mestrado'!$C:$D,2,0)</f>
        <v>PPGS</v>
      </c>
      <c r="E970" t="s">
        <v>517</v>
      </c>
      <c r="F970" s="10">
        <v>45352</v>
      </c>
      <c r="G970" s="10">
        <v>46812</v>
      </c>
      <c r="H970" s="10">
        <f>EDATE(G970,1)</f>
        <v>46841</v>
      </c>
      <c r="I970" s="10" t="s">
        <v>987</v>
      </c>
      <c r="J970" s="10" t="s">
        <v>988</v>
      </c>
      <c r="K970" t="s">
        <v>3352</v>
      </c>
      <c r="P970" s="29">
        <f t="shared" si="15"/>
        <v>46812</v>
      </c>
      <c r="Q970" s="30"/>
      <c r="R970" s="30"/>
      <c r="S970" s="30"/>
    </row>
    <row r="971" spans="1:19" x14ac:dyDescent="0.25">
      <c r="A971" t="s">
        <v>5929</v>
      </c>
      <c r="B971" t="s">
        <v>5971</v>
      </c>
      <c r="C971" t="s">
        <v>571</v>
      </c>
      <c r="D971" t="str">
        <f>VLOOKUP(C971,'Programas-Mestrado'!$C:$D,2,0)</f>
        <v>PPGS</v>
      </c>
      <c r="E971" t="s">
        <v>517</v>
      </c>
      <c r="F971" s="10">
        <v>44986</v>
      </c>
      <c r="G971" s="10">
        <v>46446</v>
      </c>
      <c r="H971" s="10">
        <f>EDATE(G971,1)</f>
        <v>46474</v>
      </c>
      <c r="I971" s="10" t="s">
        <v>987</v>
      </c>
      <c r="J971" s="10" t="s">
        <v>988</v>
      </c>
      <c r="K971" t="s">
        <v>3352</v>
      </c>
      <c r="P971" s="29">
        <f t="shared" si="15"/>
        <v>46446</v>
      </c>
      <c r="Q971" s="30"/>
      <c r="R971" s="30"/>
      <c r="S971" s="30"/>
    </row>
    <row r="972" spans="1:19" x14ac:dyDescent="0.25">
      <c r="A972" t="s">
        <v>6981</v>
      </c>
      <c r="B972" t="s">
        <v>7019</v>
      </c>
      <c r="C972" t="s">
        <v>571</v>
      </c>
      <c r="D972" t="str">
        <f>VLOOKUP(C972,'Programas-Mestrado'!$C:$D,2,0)</f>
        <v>PPGS</v>
      </c>
      <c r="E972" t="s">
        <v>517</v>
      </c>
      <c r="F972" s="10">
        <v>45352</v>
      </c>
      <c r="G972" s="10">
        <v>46812</v>
      </c>
      <c r="H972" s="10">
        <f>EDATE(G972,1)</f>
        <v>46841</v>
      </c>
      <c r="I972" s="10" t="s">
        <v>987</v>
      </c>
      <c r="J972" s="10" t="s">
        <v>988</v>
      </c>
      <c r="K972" t="s">
        <v>3352</v>
      </c>
      <c r="P972" s="29">
        <f t="shared" si="15"/>
        <v>46812</v>
      </c>
      <c r="Q972" s="30"/>
      <c r="R972" s="30"/>
      <c r="S972" s="30"/>
    </row>
    <row r="973" spans="1:19" x14ac:dyDescent="0.25">
      <c r="A973" t="s">
        <v>4512</v>
      </c>
      <c r="B973" t="s">
        <v>4566</v>
      </c>
      <c r="C973" t="s">
        <v>571</v>
      </c>
      <c r="D973" t="str">
        <f>VLOOKUP(C973,'Programas-Mestrado'!$C:$D,2,0)</f>
        <v>PPGS</v>
      </c>
      <c r="E973" t="s">
        <v>517</v>
      </c>
      <c r="F973" s="10">
        <v>44621</v>
      </c>
      <c r="G973" s="10">
        <v>46081</v>
      </c>
      <c r="H973" s="10">
        <f>EDATE(G973,1)</f>
        <v>46109</v>
      </c>
      <c r="I973" s="10" t="s">
        <v>987</v>
      </c>
      <c r="J973" s="10" t="s">
        <v>988</v>
      </c>
      <c r="K973" t="s">
        <v>3352</v>
      </c>
      <c r="P973" s="29">
        <f t="shared" si="15"/>
        <v>46081</v>
      </c>
      <c r="Q973" s="30"/>
      <c r="R973" s="30"/>
      <c r="S973" s="30"/>
    </row>
    <row r="974" spans="1:19" x14ac:dyDescent="0.25">
      <c r="A974" t="s">
        <v>4513</v>
      </c>
      <c r="B974" t="s">
        <v>4567</v>
      </c>
      <c r="C974" t="s">
        <v>571</v>
      </c>
      <c r="D974" t="str">
        <f>VLOOKUP(C974,'Programas-Mestrado'!$C:$D,2,0)</f>
        <v>PPGS</v>
      </c>
      <c r="E974" t="s">
        <v>517</v>
      </c>
      <c r="F974" s="10">
        <v>44621</v>
      </c>
      <c r="G974" s="10">
        <v>46081</v>
      </c>
      <c r="H974" s="10">
        <f>EDATE(G974,1)</f>
        <v>46109</v>
      </c>
      <c r="I974" s="10" t="s">
        <v>987</v>
      </c>
      <c r="J974" s="10" t="s">
        <v>988</v>
      </c>
      <c r="K974" t="s">
        <v>3352</v>
      </c>
      <c r="P974" s="29">
        <f t="shared" si="15"/>
        <v>46081</v>
      </c>
      <c r="Q974" s="30"/>
      <c r="R974" s="30"/>
      <c r="S974" s="30"/>
    </row>
    <row r="975" spans="1:19" x14ac:dyDescent="0.25">
      <c r="A975" t="s">
        <v>4522</v>
      </c>
      <c r="B975" t="s">
        <v>7021</v>
      </c>
      <c r="C975" t="s">
        <v>571</v>
      </c>
      <c r="D975" t="str">
        <f>VLOOKUP(C975,'Programas-Mestrado'!$C:$D,2,0)</f>
        <v>PPGS</v>
      </c>
      <c r="E975" t="s">
        <v>517</v>
      </c>
      <c r="F975" s="10">
        <v>45352</v>
      </c>
      <c r="G975" s="10">
        <v>46812</v>
      </c>
      <c r="H975" s="10">
        <f>EDATE(G975,1)</f>
        <v>46841</v>
      </c>
      <c r="I975" s="10" t="s">
        <v>987</v>
      </c>
      <c r="J975" s="10" t="s">
        <v>988</v>
      </c>
      <c r="K975" t="s">
        <v>3352</v>
      </c>
      <c r="P975" s="29">
        <f t="shared" si="15"/>
        <v>46812</v>
      </c>
      <c r="Q975" s="30"/>
      <c r="R975" s="30"/>
      <c r="S975" s="30"/>
    </row>
    <row r="976" spans="1:19" x14ac:dyDescent="0.25">
      <c r="A976" t="s">
        <v>7343</v>
      </c>
      <c r="B976" t="s">
        <v>7354</v>
      </c>
      <c r="C976" t="s">
        <v>571</v>
      </c>
      <c r="D976" t="str">
        <f>VLOOKUP(C976,'Programas-Mestrado'!$C:$D,2,0)</f>
        <v>PPGS</v>
      </c>
      <c r="E976" t="s">
        <v>517</v>
      </c>
      <c r="F976" s="10">
        <v>45474</v>
      </c>
      <c r="G976" s="10">
        <v>46812</v>
      </c>
      <c r="H976" s="10">
        <f>EDATE(G976,1)</f>
        <v>46841</v>
      </c>
      <c r="I976" s="10" t="s">
        <v>987</v>
      </c>
      <c r="J976" s="10" t="s">
        <v>988</v>
      </c>
      <c r="K976" t="s">
        <v>3352</v>
      </c>
      <c r="P976" s="29">
        <f t="shared" si="15"/>
        <v>46812</v>
      </c>
      <c r="Q976" s="30"/>
      <c r="R976" s="30"/>
      <c r="S976" s="30"/>
    </row>
    <row r="977" spans="1:19" x14ac:dyDescent="0.25">
      <c r="A977" t="s">
        <v>7067</v>
      </c>
      <c r="B977" t="s">
        <v>7111</v>
      </c>
      <c r="C977" t="s">
        <v>571</v>
      </c>
      <c r="D977" t="str">
        <f>VLOOKUP(C977,'Programas-Mestrado'!$C:$D,2,0)</f>
        <v>PPGS</v>
      </c>
      <c r="E977" t="s">
        <v>517</v>
      </c>
      <c r="F977" s="10">
        <v>45383</v>
      </c>
      <c r="G977" s="10">
        <v>46812</v>
      </c>
      <c r="H977" s="10">
        <f>EDATE(G977,1)</f>
        <v>46841</v>
      </c>
      <c r="I977" s="10" t="s">
        <v>987</v>
      </c>
      <c r="J977" s="10" t="s">
        <v>988</v>
      </c>
      <c r="K977" t="s">
        <v>3352</v>
      </c>
      <c r="P977" s="29">
        <f t="shared" si="15"/>
        <v>46812</v>
      </c>
      <c r="Q977" s="30"/>
      <c r="R977" s="30"/>
      <c r="S977" s="30"/>
    </row>
    <row r="978" spans="1:19" x14ac:dyDescent="0.25">
      <c r="A978" t="s">
        <v>4514</v>
      </c>
      <c r="B978" t="s">
        <v>4568</v>
      </c>
      <c r="C978" t="s">
        <v>571</v>
      </c>
      <c r="D978" t="str">
        <f>VLOOKUP(C978,'Programas-Mestrado'!$C:$D,2,0)</f>
        <v>PPGS</v>
      </c>
      <c r="E978" t="s">
        <v>517</v>
      </c>
      <c r="F978" s="10">
        <v>44621</v>
      </c>
      <c r="G978" s="10">
        <v>46081</v>
      </c>
      <c r="H978" s="10">
        <f>EDATE(G978,1)</f>
        <v>46109</v>
      </c>
      <c r="I978" s="10" t="s">
        <v>987</v>
      </c>
      <c r="J978" s="10" t="s">
        <v>988</v>
      </c>
      <c r="K978" t="s">
        <v>3352</v>
      </c>
      <c r="P978" s="29">
        <f t="shared" si="15"/>
        <v>46081</v>
      </c>
      <c r="Q978" s="30"/>
      <c r="R978" s="30"/>
      <c r="S978" s="30"/>
    </row>
    <row r="979" spans="1:19" x14ac:dyDescent="0.25">
      <c r="A979" t="s">
        <v>7344</v>
      </c>
      <c r="B979" t="s">
        <v>7355</v>
      </c>
      <c r="C979" t="s">
        <v>571</v>
      </c>
      <c r="D979" t="str">
        <f>VLOOKUP(C979,'Programas-Mestrado'!$C:$D,2,0)</f>
        <v>PPGS</v>
      </c>
      <c r="E979" t="s">
        <v>517</v>
      </c>
      <c r="F979" s="10">
        <v>45474</v>
      </c>
      <c r="G979" s="10">
        <v>46812</v>
      </c>
      <c r="H979" s="10">
        <f>EDATE(G979,1)</f>
        <v>46841</v>
      </c>
      <c r="I979" s="10" t="s">
        <v>987</v>
      </c>
      <c r="J979" s="10" t="s">
        <v>988</v>
      </c>
      <c r="K979" t="s">
        <v>3352</v>
      </c>
      <c r="P979" s="29">
        <f t="shared" si="15"/>
        <v>46812</v>
      </c>
      <c r="Q979" s="30"/>
      <c r="R979" s="30"/>
      <c r="S979" s="30"/>
    </row>
    <row r="980" spans="1:19" x14ac:dyDescent="0.25">
      <c r="A980" t="s">
        <v>5931</v>
      </c>
      <c r="B980" t="s">
        <v>5973</v>
      </c>
      <c r="C980" t="s">
        <v>571</v>
      </c>
      <c r="D980" t="str">
        <f>VLOOKUP(C980,'Programas-Mestrado'!$C:$D,2,0)</f>
        <v>PPGS</v>
      </c>
      <c r="E980" t="s">
        <v>517</v>
      </c>
      <c r="F980" s="10">
        <v>44986</v>
      </c>
      <c r="G980" s="10">
        <v>46446</v>
      </c>
      <c r="H980" s="10">
        <f>EDATE(G980,1)</f>
        <v>46474</v>
      </c>
      <c r="I980" s="10" t="s">
        <v>987</v>
      </c>
      <c r="J980" s="10" t="s">
        <v>988</v>
      </c>
      <c r="K980" t="s">
        <v>3352</v>
      </c>
      <c r="P980" s="29">
        <f t="shared" si="15"/>
        <v>46446</v>
      </c>
      <c r="Q980" s="30"/>
      <c r="R980" s="30"/>
      <c r="S980" s="30"/>
    </row>
    <row r="981" spans="1:19" x14ac:dyDescent="0.25">
      <c r="A981" t="s">
        <v>2541</v>
      </c>
      <c r="B981" t="s">
        <v>5066</v>
      </c>
      <c r="C981" t="s">
        <v>571</v>
      </c>
      <c r="D981" t="str">
        <f>VLOOKUP(C981,'Programas-Mestrado'!$C:$D,2,0)</f>
        <v>PPGS</v>
      </c>
      <c r="E981" t="s">
        <v>517</v>
      </c>
      <c r="F981" s="10">
        <v>44805</v>
      </c>
      <c r="G981" s="10">
        <v>45716</v>
      </c>
      <c r="H981" s="10">
        <f>EDATE(G981,1)</f>
        <v>45744</v>
      </c>
      <c r="I981" s="10" t="s">
        <v>987</v>
      </c>
      <c r="J981" s="10" t="s">
        <v>988</v>
      </c>
      <c r="K981" t="s">
        <v>3352</v>
      </c>
      <c r="P981" s="29">
        <f t="shared" si="15"/>
        <v>45716</v>
      </c>
      <c r="Q981" s="30"/>
      <c r="R981" s="30"/>
      <c r="S981" s="30"/>
    </row>
    <row r="982" spans="1:19" x14ac:dyDescent="0.25">
      <c r="A982" t="s">
        <v>5933</v>
      </c>
      <c r="B982" t="s">
        <v>5975</v>
      </c>
      <c r="C982" t="s">
        <v>571</v>
      </c>
      <c r="D982" t="str">
        <f>VLOOKUP(C982,'Programas-Mestrado'!$C:$D,2,0)</f>
        <v>PPGS</v>
      </c>
      <c r="E982" t="s">
        <v>517</v>
      </c>
      <c r="F982" s="10">
        <v>44986</v>
      </c>
      <c r="G982" s="10">
        <v>46446</v>
      </c>
      <c r="H982" s="10">
        <f>EDATE(G982,1)</f>
        <v>46474</v>
      </c>
      <c r="I982" s="10" t="s">
        <v>987</v>
      </c>
      <c r="J982" s="10" t="s">
        <v>988</v>
      </c>
      <c r="K982" t="s">
        <v>3352</v>
      </c>
      <c r="P982" s="29">
        <f t="shared" si="15"/>
        <v>46446</v>
      </c>
      <c r="Q982" s="30"/>
      <c r="R982" s="30"/>
      <c r="S982" s="30"/>
    </row>
    <row r="983" spans="1:19" x14ac:dyDescent="0.25">
      <c r="A983" t="s">
        <v>2544</v>
      </c>
      <c r="B983" t="s">
        <v>4571</v>
      </c>
      <c r="C983" t="s">
        <v>571</v>
      </c>
      <c r="D983" t="str">
        <f>VLOOKUP(C983,'Programas-Mestrado'!$C:$D,2,0)</f>
        <v>PPGS</v>
      </c>
      <c r="E983" t="s">
        <v>517</v>
      </c>
      <c r="F983" s="10">
        <v>44621</v>
      </c>
      <c r="G983" s="10">
        <v>46081</v>
      </c>
      <c r="H983" s="10">
        <f>EDATE(G983,1)</f>
        <v>46109</v>
      </c>
      <c r="I983" s="10" t="s">
        <v>987</v>
      </c>
      <c r="J983" s="10" t="s">
        <v>988</v>
      </c>
      <c r="K983" t="s">
        <v>3352</v>
      </c>
      <c r="P983" s="29">
        <f t="shared" si="15"/>
        <v>46081</v>
      </c>
      <c r="Q983" s="30"/>
      <c r="R983" s="30"/>
      <c r="S983" s="30"/>
    </row>
    <row r="984" spans="1:19" x14ac:dyDescent="0.25">
      <c r="A984" t="s">
        <v>5046</v>
      </c>
      <c r="B984" t="s">
        <v>7023</v>
      </c>
      <c r="C984" t="s">
        <v>571</v>
      </c>
      <c r="D984" t="str">
        <f>VLOOKUP(C984,'Programas-Mestrado'!$C:$D,2,0)</f>
        <v>PPGS</v>
      </c>
      <c r="E984" t="s">
        <v>517</v>
      </c>
      <c r="F984" s="10">
        <v>45352</v>
      </c>
      <c r="G984" s="10">
        <v>46812</v>
      </c>
      <c r="H984" s="10">
        <f>EDATE(G984,1)</f>
        <v>46841</v>
      </c>
      <c r="I984" s="10" t="s">
        <v>987</v>
      </c>
      <c r="J984" s="10" t="s">
        <v>988</v>
      </c>
      <c r="K984" t="s">
        <v>3352</v>
      </c>
      <c r="P984" s="29">
        <f t="shared" si="15"/>
        <v>46812</v>
      </c>
      <c r="Q984" s="30"/>
      <c r="R984" s="30"/>
      <c r="S984" s="30"/>
    </row>
    <row r="985" spans="1:19" x14ac:dyDescent="0.25">
      <c r="A985" t="s">
        <v>3721</v>
      </c>
      <c r="B985" t="s">
        <v>3759</v>
      </c>
      <c r="C985" t="s">
        <v>571</v>
      </c>
      <c r="D985" t="str">
        <f>VLOOKUP(C985,'Programas-Mestrado'!$C:$D,2,0)</f>
        <v>PPGS</v>
      </c>
      <c r="E985" t="s">
        <v>517</v>
      </c>
      <c r="F985" s="10">
        <v>44256</v>
      </c>
      <c r="G985" s="10">
        <v>45716</v>
      </c>
      <c r="H985" s="10">
        <f>EDATE(G985,1)</f>
        <v>45744</v>
      </c>
      <c r="I985" s="10" t="s">
        <v>987</v>
      </c>
      <c r="J985" s="10" t="s">
        <v>988</v>
      </c>
      <c r="K985" t="s">
        <v>3352</v>
      </c>
      <c r="P985" s="29">
        <f t="shared" si="15"/>
        <v>45716</v>
      </c>
      <c r="Q985" s="30"/>
      <c r="R985" s="30"/>
      <c r="S985" s="30"/>
    </row>
    <row r="986" spans="1:19" x14ac:dyDescent="0.25">
      <c r="A986" t="s">
        <v>5666</v>
      </c>
      <c r="B986" t="s">
        <v>6133</v>
      </c>
      <c r="C986" t="s">
        <v>571</v>
      </c>
      <c r="D986" t="str">
        <f>VLOOKUP(C986,'Programas-Mestrado'!$C:$D,2,0)</f>
        <v>PPGS</v>
      </c>
      <c r="E986" t="s">
        <v>517</v>
      </c>
      <c r="F986" s="10">
        <v>45017</v>
      </c>
      <c r="G986" s="10">
        <v>46446</v>
      </c>
      <c r="H986" s="10">
        <f>EDATE(G986,1)</f>
        <v>46474</v>
      </c>
      <c r="I986" s="10" t="s">
        <v>987</v>
      </c>
      <c r="J986" s="10" t="s">
        <v>988</v>
      </c>
      <c r="K986" t="s">
        <v>3352</v>
      </c>
      <c r="P986" s="29">
        <f t="shared" si="15"/>
        <v>46446</v>
      </c>
      <c r="Q986" s="30"/>
      <c r="R986" s="30"/>
      <c r="S986" s="30"/>
    </row>
    <row r="987" spans="1:19" x14ac:dyDescent="0.25">
      <c r="A987" t="s">
        <v>2547</v>
      </c>
      <c r="B987" t="s">
        <v>5976</v>
      </c>
      <c r="C987" t="s">
        <v>571</v>
      </c>
      <c r="D987" t="str">
        <f>VLOOKUP(C987,'Programas-Mestrado'!$C:$D,2,0)</f>
        <v>PPGS</v>
      </c>
      <c r="E987" t="s">
        <v>517</v>
      </c>
      <c r="F987" s="10">
        <v>44986</v>
      </c>
      <c r="G987" s="10">
        <v>46446</v>
      </c>
      <c r="H987" s="10">
        <f>EDATE(G987,1)</f>
        <v>46474</v>
      </c>
      <c r="I987" s="10" t="s">
        <v>987</v>
      </c>
      <c r="J987" s="10" t="s">
        <v>988</v>
      </c>
      <c r="K987" t="s">
        <v>3352</v>
      </c>
      <c r="P987" s="29">
        <f t="shared" si="15"/>
        <v>46446</v>
      </c>
      <c r="Q987" s="30"/>
      <c r="R987" s="30"/>
      <c r="S987" s="30"/>
    </row>
    <row r="988" spans="1:19" x14ac:dyDescent="0.25">
      <c r="A988" t="s">
        <v>6295</v>
      </c>
      <c r="B988" t="s">
        <v>6325</v>
      </c>
      <c r="C988" t="s">
        <v>571</v>
      </c>
      <c r="D988" t="str">
        <f>VLOOKUP(C988,'Programas-Mestrado'!$C:$D,2,0)</f>
        <v>PPGS</v>
      </c>
      <c r="E988" t="s">
        <v>517</v>
      </c>
      <c r="F988" s="10">
        <v>45139</v>
      </c>
      <c r="G988" s="10">
        <v>46446</v>
      </c>
      <c r="H988" s="10">
        <f>EDATE(G988,1)</f>
        <v>46474</v>
      </c>
      <c r="I988" s="10" t="s">
        <v>987</v>
      </c>
      <c r="J988" s="10" t="s">
        <v>988</v>
      </c>
      <c r="K988" t="s">
        <v>3352</v>
      </c>
      <c r="P988" s="29">
        <f t="shared" si="15"/>
        <v>46446</v>
      </c>
      <c r="Q988" s="30"/>
      <c r="R988" s="30"/>
      <c r="S988" s="30"/>
    </row>
    <row r="989" spans="1:19" x14ac:dyDescent="0.25">
      <c r="A989" t="s">
        <v>4518</v>
      </c>
      <c r="B989" t="s">
        <v>4575</v>
      </c>
      <c r="C989" t="s">
        <v>571</v>
      </c>
      <c r="D989" t="str">
        <f>VLOOKUP(C989,'Programas-Mestrado'!$C:$D,2,0)</f>
        <v>PPGS</v>
      </c>
      <c r="E989" t="s">
        <v>517</v>
      </c>
      <c r="F989" s="10">
        <v>44621</v>
      </c>
      <c r="G989" s="10">
        <v>46081</v>
      </c>
      <c r="H989" s="10">
        <f>EDATE(G989,1)</f>
        <v>46109</v>
      </c>
      <c r="I989" s="10" t="s">
        <v>987</v>
      </c>
      <c r="J989" s="10" t="s">
        <v>988</v>
      </c>
      <c r="K989" t="s">
        <v>3352</v>
      </c>
      <c r="P989" s="29">
        <f t="shared" si="15"/>
        <v>46081</v>
      </c>
      <c r="Q989" s="30"/>
      <c r="R989" s="30"/>
      <c r="S989" s="30"/>
    </row>
    <row r="990" spans="1:19" x14ac:dyDescent="0.25">
      <c r="A990" t="s">
        <v>4073</v>
      </c>
      <c r="B990" t="s">
        <v>4086</v>
      </c>
      <c r="C990" t="s">
        <v>571</v>
      </c>
      <c r="D990" t="str">
        <f>VLOOKUP(C990,'Programas-Mestrado'!$C:$D,2,0)</f>
        <v>PPGS</v>
      </c>
      <c r="E990" t="s">
        <v>517</v>
      </c>
      <c r="F990" s="10">
        <v>44409</v>
      </c>
      <c r="G990" s="10">
        <v>45716</v>
      </c>
      <c r="H990" s="10">
        <f>EDATE(G990,1)</f>
        <v>45744</v>
      </c>
      <c r="I990" s="10" t="s">
        <v>987</v>
      </c>
      <c r="J990" s="10" t="s">
        <v>988</v>
      </c>
      <c r="K990" t="s">
        <v>3352</v>
      </c>
      <c r="P990" s="29">
        <f t="shared" si="15"/>
        <v>45716</v>
      </c>
      <c r="Q990" s="30"/>
      <c r="R990" s="30"/>
      <c r="S990" s="30"/>
    </row>
    <row r="991" spans="1:19" x14ac:dyDescent="0.25">
      <c r="A991" t="s">
        <v>4519</v>
      </c>
      <c r="B991" t="s">
        <v>4576</v>
      </c>
      <c r="C991" t="s">
        <v>571</v>
      </c>
      <c r="D991" t="str">
        <f>VLOOKUP(C991,'Programas-Mestrado'!$C:$D,2,0)</f>
        <v>PPGS</v>
      </c>
      <c r="E991" t="s">
        <v>517</v>
      </c>
      <c r="F991" s="10">
        <v>44621</v>
      </c>
      <c r="G991" s="10">
        <v>46081</v>
      </c>
      <c r="H991" s="10">
        <f>EDATE(G991,1)</f>
        <v>46109</v>
      </c>
      <c r="I991" s="10" t="s">
        <v>987</v>
      </c>
      <c r="J991" s="10" t="s">
        <v>988</v>
      </c>
      <c r="K991" t="s">
        <v>3352</v>
      </c>
      <c r="P991" s="29">
        <f t="shared" si="15"/>
        <v>46081</v>
      </c>
      <c r="Q991" s="30"/>
      <c r="R991" s="30"/>
      <c r="S991" s="30"/>
    </row>
    <row r="992" spans="1:19" x14ac:dyDescent="0.25">
      <c r="A992" t="s">
        <v>3722</v>
      </c>
      <c r="B992" t="s">
        <v>3760</v>
      </c>
      <c r="C992" t="s">
        <v>571</v>
      </c>
      <c r="D992" t="str">
        <f>VLOOKUP(C992,'Programas-Mestrado'!$C:$D,2,0)</f>
        <v>PPGS</v>
      </c>
      <c r="E992" t="s">
        <v>517</v>
      </c>
      <c r="F992" s="10">
        <v>44256</v>
      </c>
      <c r="G992" s="10">
        <v>45716</v>
      </c>
      <c r="H992" s="10">
        <f>EDATE(G992,1)</f>
        <v>45744</v>
      </c>
      <c r="I992" s="10" t="s">
        <v>987</v>
      </c>
      <c r="J992" s="10" t="s">
        <v>988</v>
      </c>
      <c r="K992" t="s">
        <v>3352</v>
      </c>
      <c r="P992" s="29">
        <f t="shared" si="15"/>
        <v>45716</v>
      </c>
      <c r="Q992" s="30"/>
      <c r="R992" s="30"/>
      <c r="S992" s="30"/>
    </row>
    <row r="993" spans="1:19" x14ac:dyDescent="0.25">
      <c r="A993" t="s">
        <v>7152</v>
      </c>
      <c r="B993" t="s">
        <v>7181</v>
      </c>
      <c r="C993" t="s">
        <v>257</v>
      </c>
      <c r="D993" t="str">
        <f>VLOOKUP(C993,'Programas-Mestrado'!$C:$D,2,0)</f>
        <v>PPGTO</v>
      </c>
      <c r="E993" t="s">
        <v>258</v>
      </c>
      <c r="F993" s="10">
        <v>45413</v>
      </c>
      <c r="G993" s="10">
        <v>46142</v>
      </c>
      <c r="H993" s="10">
        <f>EDATE(G993,1)</f>
        <v>46172</v>
      </c>
      <c r="I993" t="s">
        <v>4843</v>
      </c>
      <c r="J993" s="10" t="s">
        <v>988</v>
      </c>
      <c r="K993" t="s">
        <v>3351</v>
      </c>
      <c r="P993" s="29">
        <f t="shared" si="15"/>
        <v>46142</v>
      </c>
      <c r="Q993" s="30"/>
      <c r="R993" s="30"/>
      <c r="S993" s="30"/>
    </row>
    <row r="994" spans="1:19" x14ac:dyDescent="0.25">
      <c r="A994" t="s">
        <v>7263</v>
      </c>
      <c r="B994" t="s">
        <v>7273</v>
      </c>
      <c r="C994" t="s">
        <v>257</v>
      </c>
      <c r="D994" t="str">
        <f>VLOOKUP(C994,'Programas-Mestrado'!$C:$D,2,0)</f>
        <v>PPGTO</v>
      </c>
      <c r="E994" t="s">
        <v>258</v>
      </c>
      <c r="F994" s="10">
        <v>45444</v>
      </c>
      <c r="G994" s="10">
        <v>46081</v>
      </c>
      <c r="H994" s="10">
        <f>EDATE(G994,1)</f>
        <v>46109</v>
      </c>
      <c r="I994" s="10" t="s">
        <v>4843</v>
      </c>
      <c r="J994" s="10" t="s">
        <v>988</v>
      </c>
      <c r="K994" t="s">
        <v>3351</v>
      </c>
      <c r="P994" s="29">
        <f t="shared" si="15"/>
        <v>46081</v>
      </c>
      <c r="Q994" s="30"/>
      <c r="R994" s="30"/>
      <c r="S994" s="30"/>
    </row>
    <row r="995" spans="1:19" x14ac:dyDescent="0.25">
      <c r="A995" t="s">
        <v>6334</v>
      </c>
      <c r="B995" t="s">
        <v>6352</v>
      </c>
      <c r="C995" t="s">
        <v>257</v>
      </c>
      <c r="D995" t="str">
        <f>VLOOKUP(C995,'Programas-Mestrado'!$C:$D,2,0)</f>
        <v>PPGTO</v>
      </c>
      <c r="E995" t="s">
        <v>258</v>
      </c>
      <c r="F995" s="10">
        <v>45139</v>
      </c>
      <c r="G995" s="10">
        <v>45688</v>
      </c>
      <c r="H995" s="10">
        <f>EDATE(G995,1)</f>
        <v>45716</v>
      </c>
      <c r="I995" t="s">
        <v>987</v>
      </c>
      <c r="J995" s="10" t="s">
        <v>988</v>
      </c>
      <c r="K995" t="s">
        <v>3351</v>
      </c>
      <c r="P995" s="29">
        <f t="shared" si="15"/>
        <v>45688</v>
      </c>
      <c r="Q995" s="30"/>
      <c r="R995" s="30"/>
      <c r="S995" s="30"/>
    </row>
    <row r="996" spans="1:19" x14ac:dyDescent="0.25">
      <c r="A996" t="s">
        <v>6710</v>
      </c>
      <c r="B996" t="s">
        <v>6842</v>
      </c>
      <c r="C996" t="s">
        <v>257</v>
      </c>
      <c r="D996" t="str">
        <f>VLOOKUP(C996,'Programas-Mestrado'!$C:$D,2,0)</f>
        <v>PPGTO</v>
      </c>
      <c r="E996" t="s">
        <v>258</v>
      </c>
      <c r="F996" s="10">
        <v>45352</v>
      </c>
      <c r="G996" s="10">
        <v>46081</v>
      </c>
      <c r="H996" s="10">
        <f>EDATE(G996,1)</f>
        <v>46109</v>
      </c>
      <c r="I996" t="s">
        <v>987</v>
      </c>
      <c r="J996" s="10" t="s">
        <v>988</v>
      </c>
      <c r="K996" t="s">
        <v>3351</v>
      </c>
      <c r="P996" s="29">
        <f t="shared" si="15"/>
        <v>46081</v>
      </c>
      <c r="Q996" s="30"/>
      <c r="R996" s="30"/>
      <c r="S996" s="30"/>
    </row>
    <row r="997" spans="1:19" x14ac:dyDescent="0.25">
      <c r="A997" t="s">
        <v>6962</v>
      </c>
      <c r="B997" t="s">
        <v>6998</v>
      </c>
      <c r="C997" t="s">
        <v>257</v>
      </c>
      <c r="D997" t="str">
        <f>VLOOKUP(C997,'Programas-Mestrado'!$C:$D,2,0)</f>
        <v>PPGTO</v>
      </c>
      <c r="E997" t="s">
        <v>258</v>
      </c>
      <c r="F997" s="10">
        <v>45352</v>
      </c>
      <c r="G997" s="10">
        <v>46081</v>
      </c>
      <c r="H997" s="10">
        <f>EDATE(G997,1)</f>
        <v>46109</v>
      </c>
      <c r="I997" s="10" t="s">
        <v>987</v>
      </c>
      <c r="J997" s="10" t="s">
        <v>988</v>
      </c>
      <c r="K997" t="s">
        <v>3351</v>
      </c>
      <c r="P997" s="29">
        <f t="shared" si="15"/>
        <v>46081</v>
      </c>
      <c r="Q997" s="30"/>
      <c r="R997" s="30"/>
      <c r="S997" s="30"/>
    </row>
    <row r="998" spans="1:19" x14ac:dyDescent="0.25">
      <c r="A998" t="s">
        <v>5320</v>
      </c>
      <c r="B998" t="s">
        <v>6843</v>
      </c>
      <c r="C998" t="s">
        <v>257</v>
      </c>
      <c r="D998" t="str">
        <f>VLOOKUP(C998,'Programas-Mestrado'!$C:$D,2,0)</f>
        <v>PPGTO</v>
      </c>
      <c r="E998" t="s">
        <v>258</v>
      </c>
      <c r="F998" s="10">
        <v>45352</v>
      </c>
      <c r="G998" s="10">
        <v>45930</v>
      </c>
      <c r="H998" s="10">
        <f>EDATE(G998,1)</f>
        <v>45960</v>
      </c>
      <c r="I998" s="10" t="s">
        <v>987</v>
      </c>
      <c r="J998" s="10" t="s">
        <v>988</v>
      </c>
      <c r="K998" t="s">
        <v>3351</v>
      </c>
      <c r="P998" s="29">
        <f t="shared" si="15"/>
        <v>45930</v>
      </c>
      <c r="Q998" s="30"/>
    </row>
    <row r="999" spans="1:19" x14ac:dyDescent="0.25">
      <c r="A999" t="s">
        <v>6335</v>
      </c>
      <c r="B999" t="s">
        <v>6353</v>
      </c>
      <c r="C999" t="s">
        <v>257</v>
      </c>
      <c r="D999" t="str">
        <f>VLOOKUP(C999,'Programas-Mestrado'!$C:$D,2,0)</f>
        <v>PPGTO</v>
      </c>
      <c r="E999" t="s">
        <v>258</v>
      </c>
      <c r="F999" s="10">
        <v>45139</v>
      </c>
      <c r="G999" s="10">
        <v>45688</v>
      </c>
      <c r="H999" s="10">
        <f>EDATE(G999,1)</f>
        <v>45716</v>
      </c>
      <c r="I999" s="10" t="s">
        <v>987</v>
      </c>
      <c r="J999" s="10" t="s">
        <v>988</v>
      </c>
      <c r="K999" t="s">
        <v>3351</v>
      </c>
      <c r="P999" s="29">
        <f t="shared" si="15"/>
        <v>45688</v>
      </c>
      <c r="Q999" s="30"/>
    </row>
    <row r="1000" spans="1:19" x14ac:dyDescent="0.25">
      <c r="A1000" t="s">
        <v>6963</v>
      </c>
      <c r="B1000" t="s">
        <v>6999</v>
      </c>
      <c r="C1000" t="s">
        <v>257</v>
      </c>
      <c r="D1000" t="str">
        <f>VLOOKUP(C1000,'Programas-Mestrado'!$C:$D,2,0)</f>
        <v>PPGTO</v>
      </c>
      <c r="E1000" t="s">
        <v>258</v>
      </c>
      <c r="F1000" s="10">
        <v>45352</v>
      </c>
      <c r="G1000" s="10">
        <v>46081</v>
      </c>
      <c r="H1000" s="10">
        <f>EDATE(G1000,1)</f>
        <v>46109</v>
      </c>
      <c r="I1000" s="10" t="s">
        <v>987</v>
      </c>
      <c r="J1000" s="10" t="s">
        <v>988</v>
      </c>
      <c r="K1000" t="s">
        <v>3351</v>
      </c>
      <c r="P1000" s="29">
        <f t="shared" si="15"/>
        <v>46081</v>
      </c>
      <c r="Q1000" s="30"/>
    </row>
    <row r="1001" spans="1:19" x14ac:dyDescent="0.25">
      <c r="A1001" t="s">
        <v>6263</v>
      </c>
      <c r="B1001" t="s">
        <v>6844</v>
      </c>
      <c r="C1001" t="s">
        <v>257</v>
      </c>
      <c r="D1001" t="str">
        <f>VLOOKUP(C1001,'Programas-Mestrado'!$C:$D,2,0)</f>
        <v>PPGTO</v>
      </c>
      <c r="E1001" t="s">
        <v>258</v>
      </c>
      <c r="F1001" s="10">
        <v>45352</v>
      </c>
      <c r="G1001" s="10">
        <v>46022</v>
      </c>
      <c r="H1001" s="10">
        <f>EDATE(G1001,1)</f>
        <v>46053</v>
      </c>
      <c r="I1001" s="10" t="s">
        <v>987</v>
      </c>
      <c r="J1001" s="10" t="s">
        <v>988</v>
      </c>
      <c r="K1001" t="s">
        <v>3351</v>
      </c>
      <c r="P1001" s="29">
        <f t="shared" si="15"/>
        <v>46022</v>
      </c>
      <c r="Q1001" s="30"/>
    </row>
    <row r="1002" spans="1:19" x14ac:dyDescent="0.25">
      <c r="A1002" t="s">
        <v>6964</v>
      </c>
      <c r="B1002" t="s">
        <v>7000</v>
      </c>
      <c r="C1002" t="s">
        <v>257</v>
      </c>
      <c r="D1002" t="str">
        <f>VLOOKUP(C1002,'Programas-Mestrado'!$C:$D,2,0)</f>
        <v>PPGTO</v>
      </c>
      <c r="E1002" t="s">
        <v>258</v>
      </c>
      <c r="F1002" s="10">
        <v>45352</v>
      </c>
      <c r="G1002" s="10">
        <v>46081</v>
      </c>
      <c r="H1002" s="10">
        <f>EDATE(G1002,1)</f>
        <v>46109</v>
      </c>
      <c r="I1002" s="10" t="s">
        <v>987</v>
      </c>
      <c r="J1002" s="10" t="s">
        <v>988</v>
      </c>
      <c r="K1002" t="s">
        <v>3351</v>
      </c>
      <c r="P1002" s="29">
        <f t="shared" si="15"/>
        <v>46081</v>
      </c>
      <c r="Q1002" s="30"/>
    </row>
    <row r="1003" spans="1:19" x14ac:dyDescent="0.25">
      <c r="A1003" t="s">
        <v>1242</v>
      </c>
      <c r="B1003" t="s">
        <v>4436</v>
      </c>
      <c r="C1003" t="s">
        <v>257</v>
      </c>
      <c r="D1003" t="str">
        <f>VLOOKUP(C1003,'Programas-Mestrado'!$C:$D,2,0)</f>
        <v>PPGTO</v>
      </c>
      <c r="E1003" t="s">
        <v>517</v>
      </c>
      <c r="F1003" s="10">
        <v>44621</v>
      </c>
      <c r="G1003" s="10">
        <v>45716</v>
      </c>
      <c r="H1003" s="10">
        <f>EDATE(G1003,1)</f>
        <v>45744</v>
      </c>
      <c r="I1003" s="10" t="s">
        <v>987</v>
      </c>
      <c r="J1003" s="10" t="s">
        <v>988</v>
      </c>
      <c r="K1003" t="s">
        <v>3351</v>
      </c>
      <c r="P1003" s="29">
        <f t="shared" si="15"/>
        <v>45716</v>
      </c>
      <c r="Q1003" s="30"/>
    </row>
    <row r="1004" spans="1:19" x14ac:dyDescent="0.25">
      <c r="A1004" t="s">
        <v>3584</v>
      </c>
      <c r="B1004" t="s">
        <v>3654</v>
      </c>
      <c r="C1004" t="s">
        <v>257</v>
      </c>
      <c r="D1004" t="str">
        <f>VLOOKUP(C1004,'Programas-Mestrado'!$C:$D,2,0)</f>
        <v>PPGTO</v>
      </c>
      <c r="E1004" t="s">
        <v>517</v>
      </c>
      <c r="F1004" s="10">
        <v>44256</v>
      </c>
      <c r="G1004" s="10">
        <v>45716</v>
      </c>
      <c r="H1004" s="10">
        <f>EDATE(G1004,1)</f>
        <v>45744</v>
      </c>
      <c r="I1004" s="10" t="s">
        <v>987</v>
      </c>
      <c r="J1004" s="10" t="s">
        <v>988</v>
      </c>
      <c r="K1004" t="s">
        <v>3351</v>
      </c>
      <c r="P1004" s="29">
        <f t="shared" si="15"/>
        <v>45716</v>
      </c>
      <c r="Q1004" s="30"/>
    </row>
    <row r="1005" spans="1:19" x14ac:dyDescent="0.25">
      <c r="A1005" t="s">
        <v>1097</v>
      </c>
      <c r="B1005" t="s">
        <v>4713</v>
      </c>
      <c r="C1005" t="s">
        <v>257</v>
      </c>
      <c r="D1005" t="str">
        <f>VLOOKUP(C1005,'Programas-Mestrado'!$C:$D,2,0)</f>
        <v>PPGTO</v>
      </c>
      <c r="E1005" t="s">
        <v>517</v>
      </c>
      <c r="F1005" s="10">
        <v>44682</v>
      </c>
      <c r="G1005" s="10">
        <v>46142</v>
      </c>
      <c r="H1005" s="10">
        <f>EDATE(G1005,1)</f>
        <v>46172</v>
      </c>
      <c r="I1005" s="10" t="s">
        <v>987</v>
      </c>
      <c r="J1005" s="10" t="s">
        <v>988</v>
      </c>
      <c r="K1005" t="s">
        <v>3351</v>
      </c>
      <c r="P1005" s="29">
        <f t="shared" si="15"/>
        <v>46142</v>
      </c>
      <c r="Q1005" s="30"/>
    </row>
    <row r="1006" spans="1:19" x14ac:dyDescent="0.25">
      <c r="A1006" t="s">
        <v>4003</v>
      </c>
      <c r="B1006" t="s">
        <v>6996</v>
      </c>
      <c r="C1006" t="s">
        <v>257</v>
      </c>
      <c r="D1006" t="str">
        <f>VLOOKUP(C1006,'Programas-Mestrado'!$C:$D,2,0)</f>
        <v>PPGTO</v>
      </c>
      <c r="E1006" t="s">
        <v>517</v>
      </c>
      <c r="F1006" s="10">
        <v>45352</v>
      </c>
      <c r="G1006" s="10">
        <v>46812</v>
      </c>
      <c r="H1006" s="10">
        <f>EDATE(G1006,1)</f>
        <v>46841</v>
      </c>
      <c r="I1006" s="10" t="s">
        <v>987</v>
      </c>
      <c r="J1006" s="10" t="s">
        <v>988</v>
      </c>
      <c r="K1006" t="s">
        <v>3351</v>
      </c>
      <c r="P1006" s="29">
        <f t="shared" si="15"/>
        <v>46812</v>
      </c>
      <c r="Q1006" s="30"/>
    </row>
    <row r="1007" spans="1:19" x14ac:dyDescent="0.25">
      <c r="A1007" t="s">
        <v>4105</v>
      </c>
      <c r="B1007" t="s">
        <v>4118</v>
      </c>
      <c r="C1007" t="s">
        <v>257</v>
      </c>
      <c r="D1007" t="str">
        <f>VLOOKUP(C1007,'Programas-Mestrado'!$C:$D,2,0)</f>
        <v>PPGTO</v>
      </c>
      <c r="E1007" t="s">
        <v>517</v>
      </c>
      <c r="F1007" s="10">
        <v>44440</v>
      </c>
      <c r="G1007" s="10">
        <v>45535</v>
      </c>
      <c r="H1007" s="10">
        <f>EDATE(G1007,1)</f>
        <v>45565</v>
      </c>
      <c r="I1007" s="10" t="s">
        <v>987</v>
      </c>
      <c r="J1007" s="10" t="s">
        <v>988</v>
      </c>
      <c r="K1007" t="s">
        <v>3351</v>
      </c>
      <c r="P1007" s="29">
        <f t="shared" si="15"/>
        <v>45535</v>
      </c>
      <c r="Q1007" s="30"/>
    </row>
    <row r="1008" spans="1:19" x14ac:dyDescent="0.25">
      <c r="A1008" t="s">
        <v>7244</v>
      </c>
      <c r="B1008" t="s">
        <v>7259</v>
      </c>
      <c r="C1008" t="s">
        <v>257</v>
      </c>
      <c r="D1008" t="str">
        <f>VLOOKUP(C1008,'Programas-Mestrado'!$C:$D,2,0)</f>
        <v>PPGTO</v>
      </c>
      <c r="E1008" t="s">
        <v>517</v>
      </c>
      <c r="F1008" s="10">
        <v>45444</v>
      </c>
      <c r="G1008" s="10">
        <v>46904</v>
      </c>
      <c r="H1008" s="10">
        <f>EDATE(G1008,1)</f>
        <v>46934</v>
      </c>
      <c r="I1008" s="10" t="s">
        <v>987</v>
      </c>
      <c r="J1008" s="10" t="s">
        <v>988</v>
      </c>
      <c r="K1008" t="s">
        <v>3351</v>
      </c>
      <c r="P1008" s="29">
        <f t="shared" si="15"/>
        <v>46904</v>
      </c>
      <c r="Q1008" s="30"/>
    </row>
    <row r="1009" spans="1:17" x14ac:dyDescent="0.25">
      <c r="A1009" t="s">
        <v>869</v>
      </c>
      <c r="B1009" t="s">
        <v>4018</v>
      </c>
      <c r="C1009" t="s">
        <v>257</v>
      </c>
      <c r="D1009" t="str">
        <f>VLOOKUP(C1009,'Programas-Mestrado'!$C:$D,2,0)</f>
        <v>PPGTO</v>
      </c>
      <c r="E1009" t="s">
        <v>517</v>
      </c>
      <c r="F1009" s="10">
        <v>44409</v>
      </c>
      <c r="G1009" s="10">
        <v>45869</v>
      </c>
      <c r="H1009" s="10">
        <f>EDATE(G1009,1)</f>
        <v>45900</v>
      </c>
      <c r="I1009" s="10" t="s">
        <v>987</v>
      </c>
      <c r="J1009" s="10" t="s">
        <v>988</v>
      </c>
      <c r="K1009" t="s">
        <v>3351</v>
      </c>
      <c r="P1009" s="29">
        <f t="shared" si="15"/>
        <v>45869</v>
      </c>
      <c r="Q1009" s="30"/>
    </row>
    <row r="1010" spans="1:17" x14ac:dyDescent="0.25">
      <c r="A1010" t="s">
        <v>5035</v>
      </c>
      <c r="B1010" t="s">
        <v>5443</v>
      </c>
      <c r="C1010" t="s">
        <v>257</v>
      </c>
      <c r="D1010" t="str">
        <f>VLOOKUP(C1010,'Programas-Mestrado'!$C:$D,2,0)</f>
        <v>PPGTO</v>
      </c>
      <c r="E1010" t="s">
        <v>517</v>
      </c>
      <c r="F1010" s="10">
        <v>44986</v>
      </c>
      <c r="G1010" s="10">
        <v>46081</v>
      </c>
      <c r="H1010" s="10">
        <f>EDATE(G1010,1)</f>
        <v>46109</v>
      </c>
      <c r="I1010" s="10" t="s">
        <v>987</v>
      </c>
      <c r="J1010" s="10" t="s">
        <v>988</v>
      </c>
      <c r="K1010" t="s">
        <v>3351</v>
      </c>
      <c r="P1010" s="29">
        <f t="shared" si="15"/>
        <v>46081</v>
      </c>
      <c r="Q1010" s="30"/>
    </row>
    <row r="1011" spans="1:17" x14ac:dyDescent="0.25">
      <c r="A1011" t="s">
        <v>870</v>
      </c>
      <c r="B1011" t="s">
        <v>4120</v>
      </c>
      <c r="C1011" t="s">
        <v>257</v>
      </c>
      <c r="D1011" t="str">
        <f>VLOOKUP(C1011,'Programas-Mestrado'!$C:$D,2,0)</f>
        <v>PPGTO</v>
      </c>
      <c r="E1011" t="s">
        <v>517</v>
      </c>
      <c r="F1011" s="10">
        <v>44440</v>
      </c>
      <c r="G1011" s="10">
        <v>45900</v>
      </c>
      <c r="H1011" s="10">
        <f>EDATE(G1011,1)</f>
        <v>45930</v>
      </c>
      <c r="I1011" t="s">
        <v>987</v>
      </c>
      <c r="J1011" s="10" t="s">
        <v>988</v>
      </c>
      <c r="K1011" t="s">
        <v>3351</v>
      </c>
      <c r="P1011" s="29">
        <f t="shared" si="15"/>
        <v>45900</v>
      </c>
      <c r="Q1011" s="30"/>
    </row>
    <row r="1012" spans="1:17" x14ac:dyDescent="0.25">
      <c r="A1012" t="s">
        <v>1243</v>
      </c>
      <c r="B1012" t="s">
        <v>5444</v>
      </c>
      <c r="C1012" t="s">
        <v>257</v>
      </c>
      <c r="D1012" t="str">
        <f>VLOOKUP(C1012,'Programas-Mestrado'!$C:$D,2,0)</f>
        <v>PPGTO</v>
      </c>
      <c r="E1012" t="s">
        <v>517</v>
      </c>
      <c r="F1012" s="10">
        <v>44986</v>
      </c>
      <c r="G1012" s="10">
        <v>46203</v>
      </c>
      <c r="H1012" s="10">
        <f>EDATE(G1012,1)</f>
        <v>46233</v>
      </c>
      <c r="I1012" s="10" t="s">
        <v>987</v>
      </c>
      <c r="J1012" s="10" t="s">
        <v>988</v>
      </c>
      <c r="K1012" t="s">
        <v>3351</v>
      </c>
      <c r="P1012" s="29">
        <f t="shared" si="15"/>
        <v>46203</v>
      </c>
      <c r="Q1012" s="30"/>
    </row>
    <row r="1013" spans="1:17" x14ac:dyDescent="0.25">
      <c r="A1013" t="s">
        <v>1244</v>
      </c>
      <c r="B1013" t="s">
        <v>4714</v>
      </c>
      <c r="C1013" t="s">
        <v>257</v>
      </c>
      <c r="D1013" t="str">
        <f>VLOOKUP(C1013,'Programas-Mestrado'!$C:$D,2,0)</f>
        <v>PPGTO</v>
      </c>
      <c r="E1013" t="s">
        <v>517</v>
      </c>
      <c r="F1013" s="10">
        <v>44682</v>
      </c>
      <c r="G1013" s="10">
        <v>46142</v>
      </c>
      <c r="H1013" s="10">
        <f>EDATE(G1013,1)</f>
        <v>46172</v>
      </c>
      <c r="I1013" s="10" t="s">
        <v>987</v>
      </c>
      <c r="J1013" s="10" t="s">
        <v>988</v>
      </c>
      <c r="K1013" t="s">
        <v>3351</v>
      </c>
      <c r="P1013" s="29">
        <f t="shared" si="15"/>
        <v>46142</v>
      </c>
      <c r="Q1013" s="30"/>
    </row>
    <row r="1014" spans="1:17" x14ac:dyDescent="0.25">
      <c r="A1014" t="s">
        <v>5586</v>
      </c>
      <c r="B1014" t="s">
        <v>6997</v>
      </c>
      <c r="C1014" t="s">
        <v>257</v>
      </c>
      <c r="D1014" t="str">
        <f>VLOOKUP(C1014,'Programas-Mestrado'!$C:$D,2,0)</f>
        <v>PPGTO</v>
      </c>
      <c r="E1014" t="s">
        <v>517</v>
      </c>
      <c r="F1014" s="10">
        <v>45352</v>
      </c>
      <c r="G1014" s="10">
        <v>46812</v>
      </c>
      <c r="H1014" s="10">
        <f>EDATE(G1014,1)</f>
        <v>46841</v>
      </c>
      <c r="I1014" s="10" t="s">
        <v>987</v>
      </c>
      <c r="J1014" s="10" t="s">
        <v>988</v>
      </c>
      <c r="K1014" t="s">
        <v>3351</v>
      </c>
      <c r="P1014" s="29">
        <f t="shared" si="15"/>
        <v>46812</v>
      </c>
      <c r="Q1014" s="30"/>
    </row>
    <row r="1015" spans="1:17" x14ac:dyDescent="0.25">
      <c r="A1015" t="s">
        <v>6472</v>
      </c>
      <c r="B1015" t="s">
        <v>6489</v>
      </c>
      <c r="C1015" t="s">
        <v>257</v>
      </c>
      <c r="D1015" t="str">
        <f>VLOOKUP(C1015,'Programas-Mestrado'!$C:$D,2,0)</f>
        <v>PPGTO</v>
      </c>
      <c r="E1015" t="s">
        <v>517</v>
      </c>
      <c r="F1015" s="10">
        <v>45200</v>
      </c>
      <c r="G1015" s="10">
        <v>46112</v>
      </c>
      <c r="H1015" s="10">
        <f>EDATE(G1015,1)</f>
        <v>46142</v>
      </c>
      <c r="I1015" s="10" t="s">
        <v>987</v>
      </c>
      <c r="J1015" s="10" t="s">
        <v>988</v>
      </c>
      <c r="K1015" t="s">
        <v>3351</v>
      </c>
      <c r="P1015" s="29">
        <f t="shared" si="15"/>
        <v>46112</v>
      </c>
      <c r="Q1015" s="30"/>
    </row>
    <row r="1016" spans="1:17" x14ac:dyDescent="0.25">
      <c r="A1016" t="s">
        <v>4106</v>
      </c>
      <c r="B1016" t="s">
        <v>6408</v>
      </c>
      <c r="C1016" t="s">
        <v>257</v>
      </c>
      <c r="D1016" t="str">
        <f>VLOOKUP(C1016,'Programas-Mestrado'!$C:$D,2,0)</f>
        <v>PPGTO</v>
      </c>
      <c r="E1016" t="s">
        <v>517</v>
      </c>
      <c r="F1016" s="10">
        <v>45170</v>
      </c>
      <c r="G1016" s="10">
        <v>45900</v>
      </c>
      <c r="H1016" s="10">
        <f>EDATE(G1016,1)</f>
        <v>45930</v>
      </c>
      <c r="I1016" s="10" t="s">
        <v>987</v>
      </c>
      <c r="J1016" s="10" t="s">
        <v>3556</v>
      </c>
      <c r="K1016" t="s">
        <v>3351</v>
      </c>
      <c r="P1016" s="29">
        <f t="shared" si="15"/>
        <v>45900</v>
      </c>
      <c r="Q1016" s="30"/>
    </row>
    <row r="1017" spans="1:17" x14ac:dyDescent="0.25">
      <c r="I1017" s="10"/>
      <c r="J1017" s="10"/>
      <c r="P1017" s="29">
        <f t="shared" si="15"/>
        <v>0</v>
      </c>
      <c r="Q1017" s="30"/>
    </row>
    <row r="1018" spans="1:17" x14ac:dyDescent="0.25">
      <c r="I1018" s="10"/>
      <c r="J1018" s="10"/>
      <c r="P1018" s="29">
        <f t="shared" si="15"/>
        <v>0</v>
      </c>
    </row>
    <row r="1019" spans="1:17" x14ac:dyDescent="0.25">
      <c r="I1019" s="10"/>
      <c r="J1019" s="10"/>
      <c r="P1019" s="29">
        <f t="shared" si="15"/>
        <v>0</v>
      </c>
    </row>
    <row r="1020" spans="1:17" x14ac:dyDescent="0.25">
      <c r="I1020" s="10"/>
      <c r="J1020" s="10"/>
      <c r="P1020" s="29">
        <f t="shared" si="15"/>
        <v>0</v>
      </c>
    </row>
    <row r="1021" spans="1:17" x14ac:dyDescent="0.25">
      <c r="I1021" s="10"/>
      <c r="J1021" s="10"/>
      <c r="P1021" s="29">
        <f t="shared" si="15"/>
        <v>0</v>
      </c>
    </row>
    <row r="1022" spans="1:17" x14ac:dyDescent="0.25">
      <c r="I1022" s="10"/>
      <c r="J1022" s="10"/>
      <c r="P1022" s="29">
        <f t="shared" si="15"/>
        <v>0</v>
      </c>
    </row>
    <row r="1023" spans="1:17" x14ac:dyDescent="0.25">
      <c r="I1023" s="10"/>
      <c r="J1023" s="10"/>
      <c r="P1023" s="29">
        <f t="shared" si="15"/>
        <v>0</v>
      </c>
    </row>
    <row r="1024" spans="1:17" x14ac:dyDescent="0.25">
      <c r="J1024" s="10"/>
    </row>
  </sheetData>
  <autoFilter ref="A1:K1023" xr:uid="{00000000-0009-0000-0000-000000000000}"/>
  <sortState xmlns:xlrd2="http://schemas.microsoft.com/office/spreadsheetml/2017/richdata2" ref="A2:K1016">
    <sortCondition ref="D2:D1016"/>
    <sortCondition descending="1" ref="E2:E1016"/>
  </sortState>
  <phoneticPr fontId="5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888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55.140625" bestFit="1" customWidth="1"/>
    <col min="2" max="2" width="20.42578125" bestFit="1" customWidth="1"/>
    <col min="3" max="3" width="20.7109375" bestFit="1" customWidth="1"/>
    <col min="4" max="4" width="14" bestFit="1" customWidth="1"/>
    <col min="5" max="5" width="16.28515625" bestFit="1" customWidth="1"/>
    <col min="6" max="6" width="10.42578125" style="10" bestFit="1" customWidth="1"/>
    <col min="7" max="7" width="13" style="10" bestFit="1" customWidth="1"/>
    <col min="8" max="8" width="13.7109375" bestFit="1" customWidth="1"/>
    <col min="9" max="9" width="13" bestFit="1" customWidth="1"/>
    <col min="10" max="10" width="44.85546875" bestFit="1" customWidth="1"/>
    <col min="11" max="11" width="17.85546875" bestFit="1" customWidth="1"/>
    <col min="12" max="13" width="8.85546875" style="10"/>
    <col min="14" max="14" width="10.7109375" bestFit="1" customWidth="1"/>
    <col min="16" max="19" width="10.7109375" bestFit="1" customWidth="1"/>
  </cols>
  <sheetData>
    <row r="1" spans="1:19" x14ac:dyDescent="0.25">
      <c r="A1" s="1" t="s">
        <v>0</v>
      </c>
      <c r="B1" s="1" t="s">
        <v>1289</v>
      </c>
      <c r="C1" s="1" t="s">
        <v>261</v>
      </c>
      <c r="D1" s="1" t="s">
        <v>1</v>
      </c>
      <c r="E1" s="1" t="s">
        <v>3</v>
      </c>
      <c r="F1" s="19" t="s">
        <v>2</v>
      </c>
      <c r="G1" s="19" t="s">
        <v>259</v>
      </c>
      <c r="H1" s="1" t="s">
        <v>260</v>
      </c>
      <c r="I1" s="1" t="s">
        <v>262</v>
      </c>
      <c r="J1" s="21" t="s">
        <v>572</v>
      </c>
      <c r="K1" s="22" t="s">
        <v>3350</v>
      </c>
    </row>
    <row r="2" spans="1:19" x14ac:dyDescent="0.25">
      <c r="A2" t="s">
        <v>6017</v>
      </c>
      <c r="B2" t="s">
        <v>6067</v>
      </c>
      <c r="C2" t="s">
        <v>252</v>
      </c>
      <c r="D2" t="str">
        <f>VLOOKUP(C2,'Programas-Mestrado'!$C:$D,2,0)</f>
        <v>PPGIS</v>
      </c>
      <c r="E2" t="s">
        <v>258</v>
      </c>
      <c r="F2" s="10">
        <v>45017</v>
      </c>
      <c r="G2" s="10">
        <v>45504</v>
      </c>
      <c r="H2" t="s">
        <v>4843</v>
      </c>
      <c r="I2" t="s">
        <v>7430</v>
      </c>
      <c r="K2" t="s">
        <v>3351</v>
      </c>
      <c r="N2" s="30"/>
      <c r="P2" s="30"/>
      <c r="Q2" s="30"/>
      <c r="R2" s="30"/>
      <c r="S2" s="30"/>
    </row>
    <row r="3" spans="1:19" x14ac:dyDescent="0.25">
      <c r="A3" t="s">
        <v>4875</v>
      </c>
      <c r="B3" t="s">
        <v>4916</v>
      </c>
      <c r="C3" t="s">
        <v>249</v>
      </c>
      <c r="D3" t="str">
        <f>VLOOKUP(C3,'Programas-Mestrado'!$C:$D,2,0)</f>
        <v>PPGGEv</v>
      </c>
      <c r="E3" t="s">
        <v>258</v>
      </c>
      <c r="F3" s="10">
        <v>44774</v>
      </c>
      <c r="G3" s="10">
        <v>45504</v>
      </c>
      <c r="H3" t="s">
        <v>987</v>
      </c>
      <c r="I3" t="s">
        <v>7430</v>
      </c>
      <c r="K3" t="s">
        <v>3351</v>
      </c>
      <c r="N3" s="30"/>
      <c r="P3" s="30"/>
      <c r="Q3" s="30"/>
      <c r="R3" s="30"/>
      <c r="S3" s="30"/>
    </row>
    <row r="4" spans="1:19" x14ac:dyDescent="0.25">
      <c r="A4" t="s">
        <v>4876</v>
      </c>
      <c r="B4" t="s">
        <v>4917</v>
      </c>
      <c r="C4" t="s">
        <v>249</v>
      </c>
      <c r="D4" t="str">
        <f>VLOOKUP(C4,'Programas-Mestrado'!$C:$D,2,0)</f>
        <v>PPGGEv</v>
      </c>
      <c r="E4" t="s">
        <v>258</v>
      </c>
      <c r="F4" s="10">
        <v>44774</v>
      </c>
      <c r="G4" s="10">
        <v>45504</v>
      </c>
      <c r="H4" t="s">
        <v>987</v>
      </c>
      <c r="I4" t="s">
        <v>7430</v>
      </c>
      <c r="K4" t="s">
        <v>3351</v>
      </c>
      <c r="N4" s="30"/>
      <c r="P4" s="30"/>
      <c r="Q4" s="30"/>
      <c r="R4" s="30"/>
      <c r="S4" s="30"/>
    </row>
    <row r="5" spans="1:19" x14ac:dyDescent="0.25">
      <c r="A5" t="s">
        <v>4877</v>
      </c>
      <c r="B5" t="s">
        <v>4918</v>
      </c>
      <c r="C5" t="s">
        <v>249</v>
      </c>
      <c r="D5" t="str">
        <f>VLOOKUP(C5,'Programas-Mestrado'!$C:$D,2,0)</f>
        <v>PPGGEv</v>
      </c>
      <c r="E5" t="s">
        <v>258</v>
      </c>
      <c r="F5" s="10">
        <v>44774</v>
      </c>
      <c r="G5" s="10">
        <v>45504</v>
      </c>
      <c r="H5" t="s">
        <v>987</v>
      </c>
      <c r="I5" t="s">
        <v>7430</v>
      </c>
      <c r="K5" t="s">
        <v>3351</v>
      </c>
      <c r="N5" s="30"/>
      <c r="P5" s="30"/>
      <c r="Q5" s="30"/>
      <c r="R5" s="30"/>
      <c r="S5" s="30"/>
    </row>
    <row r="6" spans="1:19" x14ac:dyDescent="0.25">
      <c r="A6" t="s">
        <v>5081</v>
      </c>
      <c r="B6" t="s">
        <v>5103</v>
      </c>
      <c r="C6" t="s">
        <v>253</v>
      </c>
      <c r="D6" t="str">
        <f>VLOOKUP(C6,'Programas-Mestrado'!$C:$D,2,0)</f>
        <v>PPGL</v>
      </c>
      <c r="E6" t="s">
        <v>258</v>
      </c>
      <c r="F6" s="10">
        <v>44835</v>
      </c>
      <c r="G6" s="10">
        <v>45504</v>
      </c>
      <c r="H6" t="s">
        <v>987</v>
      </c>
      <c r="I6" t="s">
        <v>7430</v>
      </c>
      <c r="K6" t="s">
        <v>3351</v>
      </c>
      <c r="N6" s="30"/>
      <c r="P6" s="30"/>
      <c r="Q6" s="30"/>
      <c r="R6" s="30"/>
      <c r="S6" s="30"/>
    </row>
    <row r="7" spans="1:19" x14ac:dyDescent="0.25">
      <c r="A7" t="s">
        <v>5082</v>
      </c>
      <c r="B7" t="s">
        <v>5104</v>
      </c>
      <c r="C7" t="s">
        <v>253</v>
      </c>
      <c r="D7" t="str">
        <f>VLOOKUP(C7,'Programas-Mestrado'!$C:$D,2,0)</f>
        <v>PPGL</v>
      </c>
      <c r="E7" t="s">
        <v>258</v>
      </c>
      <c r="F7" s="10">
        <v>44835</v>
      </c>
      <c r="G7" s="10">
        <v>45504</v>
      </c>
      <c r="H7" t="s">
        <v>987</v>
      </c>
      <c r="I7" t="s">
        <v>7430</v>
      </c>
      <c r="K7" t="s">
        <v>3351</v>
      </c>
      <c r="N7" s="30"/>
      <c r="P7" s="30"/>
      <c r="Q7" s="30"/>
      <c r="R7" s="30"/>
      <c r="S7" s="30"/>
    </row>
    <row r="8" spans="1:19" x14ac:dyDescent="0.25">
      <c r="A8" t="s">
        <v>5083</v>
      </c>
      <c r="B8" t="s">
        <v>5105</v>
      </c>
      <c r="C8" t="s">
        <v>253</v>
      </c>
      <c r="D8" t="str">
        <f>VLOOKUP(C8,'Programas-Mestrado'!$C:$D,2,0)</f>
        <v>PPGL</v>
      </c>
      <c r="E8" t="s">
        <v>258</v>
      </c>
      <c r="F8" s="10">
        <v>44835</v>
      </c>
      <c r="G8" s="10">
        <v>45504</v>
      </c>
      <c r="H8" t="s">
        <v>987</v>
      </c>
      <c r="I8" t="s">
        <v>7430</v>
      </c>
      <c r="K8" t="s">
        <v>3351</v>
      </c>
      <c r="N8" s="30"/>
      <c r="P8" s="30"/>
      <c r="Q8" s="30"/>
      <c r="R8" s="30"/>
      <c r="S8" s="30"/>
    </row>
    <row r="9" spans="1:19" x14ac:dyDescent="0.25">
      <c r="A9" t="s">
        <v>5084</v>
      </c>
      <c r="B9" t="s">
        <v>5106</v>
      </c>
      <c r="C9" t="s">
        <v>253</v>
      </c>
      <c r="D9" t="str">
        <f>VLOOKUP(C9,'Programas-Mestrado'!$C:$D,2,0)</f>
        <v>PPGL</v>
      </c>
      <c r="E9" t="s">
        <v>258</v>
      </c>
      <c r="F9" s="10">
        <v>44835</v>
      </c>
      <c r="G9" s="10">
        <v>45504</v>
      </c>
      <c r="H9" t="s">
        <v>987</v>
      </c>
      <c r="I9" t="s">
        <v>7430</v>
      </c>
      <c r="K9" t="s">
        <v>3351</v>
      </c>
      <c r="N9" s="30"/>
      <c r="P9" s="30"/>
      <c r="Q9" s="30"/>
      <c r="R9" s="30"/>
      <c r="S9" s="30"/>
    </row>
    <row r="10" spans="1:19" x14ac:dyDescent="0.25">
      <c r="A10" t="s">
        <v>5298</v>
      </c>
      <c r="B10" t="s">
        <v>5415</v>
      </c>
      <c r="C10" t="s">
        <v>253</v>
      </c>
      <c r="D10" t="str">
        <f>VLOOKUP(C10,'Programas-Mestrado'!$C:$D,2,0)</f>
        <v>PPGL</v>
      </c>
      <c r="E10" t="s">
        <v>258</v>
      </c>
      <c r="F10" s="10">
        <v>44986</v>
      </c>
      <c r="G10" s="10">
        <v>45504</v>
      </c>
      <c r="H10" t="s">
        <v>987</v>
      </c>
      <c r="I10" t="s">
        <v>7430</v>
      </c>
      <c r="K10" t="s">
        <v>3351</v>
      </c>
      <c r="N10" s="30"/>
      <c r="P10" s="30"/>
      <c r="Q10" s="30"/>
      <c r="R10" s="30"/>
      <c r="S10" s="30"/>
    </row>
    <row r="11" spans="1:19" x14ac:dyDescent="0.25">
      <c r="A11" t="s">
        <v>5085</v>
      </c>
      <c r="B11" t="s">
        <v>5107</v>
      </c>
      <c r="C11" t="s">
        <v>253</v>
      </c>
      <c r="D11" t="str">
        <f>VLOOKUP(C11,'Programas-Mestrado'!$C:$D,2,0)</f>
        <v>PPGL</v>
      </c>
      <c r="E11" t="s">
        <v>258</v>
      </c>
      <c r="F11" s="10">
        <v>44835</v>
      </c>
      <c r="G11" s="10">
        <v>45504</v>
      </c>
      <c r="H11" t="s">
        <v>987</v>
      </c>
      <c r="I11" t="s">
        <v>7430</v>
      </c>
      <c r="K11" t="s">
        <v>3351</v>
      </c>
      <c r="N11" s="30"/>
      <c r="P11" s="30"/>
      <c r="Q11" s="30"/>
      <c r="R11" s="30"/>
      <c r="S11" s="30"/>
    </row>
    <row r="12" spans="1:19" x14ac:dyDescent="0.25">
      <c r="A12" t="s">
        <v>5171</v>
      </c>
      <c r="B12" t="s">
        <v>5182</v>
      </c>
      <c r="C12" t="s">
        <v>253</v>
      </c>
      <c r="D12" t="str">
        <f>VLOOKUP(C12,'Programas-Mestrado'!$C:$D,2,0)</f>
        <v>PPGL</v>
      </c>
      <c r="E12" t="s">
        <v>258</v>
      </c>
      <c r="F12" s="10">
        <v>44896</v>
      </c>
      <c r="G12" s="10">
        <v>45504</v>
      </c>
      <c r="H12" t="s">
        <v>987</v>
      </c>
      <c r="I12" t="s">
        <v>7430</v>
      </c>
      <c r="K12" t="s">
        <v>3351</v>
      </c>
      <c r="N12" s="30"/>
      <c r="P12" s="30"/>
      <c r="Q12" s="30"/>
      <c r="R12" s="30"/>
      <c r="S12" s="30"/>
    </row>
    <row r="13" spans="1:19" x14ac:dyDescent="0.25">
      <c r="A13" t="s">
        <v>6336</v>
      </c>
      <c r="B13" t="s">
        <v>6354</v>
      </c>
      <c r="C13" t="s">
        <v>246</v>
      </c>
      <c r="D13" t="str">
        <f>VLOOKUP(C13,'Programas-Mestrado'!$C:$D,2,0)</f>
        <v>PPGLit</v>
      </c>
      <c r="E13" t="s">
        <v>258</v>
      </c>
      <c r="F13" s="10">
        <v>45139</v>
      </c>
      <c r="G13" s="10">
        <v>45504</v>
      </c>
      <c r="H13" t="s">
        <v>987</v>
      </c>
      <c r="I13" t="s">
        <v>7430</v>
      </c>
      <c r="K13" t="s">
        <v>3351</v>
      </c>
      <c r="N13" s="30"/>
      <c r="P13" s="30"/>
      <c r="Q13" s="30"/>
      <c r="R13" s="30"/>
      <c r="S13" s="30"/>
    </row>
    <row r="14" spans="1:19" x14ac:dyDescent="0.25">
      <c r="A14" t="s">
        <v>5560</v>
      </c>
      <c r="B14" t="s">
        <v>6129</v>
      </c>
      <c r="C14" t="s">
        <v>229</v>
      </c>
      <c r="D14" t="str">
        <f>VLOOKUP(C14,'Programas-Mestrado'!$C:$D,2,0)</f>
        <v>PPGCI</v>
      </c>
      <c r="E14" t="s">
        <v>258</v>
      </c>
      <c r="F14" s="10">
        <v>45017</v>
      </c>
      <c r="G14" s="10">
        <v>45504</v>
      </c>
      <c r="H14" t="s">
        <v>987</v>
      </c>
      <c r="I14" t="s">
        <v>7430</v>
      </c>
      <c r="K14" t="s">
        <v>3351</v>
      </c>
      <c r="N14" s="30"/>
      <c r="P14" s="30"/>
      <c r="Q14" s="30"/>
      <c r="R14" s="30"/>
      <c r="S14" s="30"/>
    </row>
    <row r="15" spans="1:19" x14ac:dyDescent="0.25">
      <c r="A15" t="s">
        <v>83</v>
      </c>
      <c r="B15" t="s">
        <v>2190</v>
      </c>
      <c r="C15" t="s">
        <v>237</v>
      </c>
      <c r="D15" t="str">
        <f>VLOOKUP(C15,'Programas-Mestrado'!$C:$D,2,0)</f>
        <v>PPGE</v>
      </c>
      <c r="E15" t="s">
        <v>258</v>
      </c>
      <c r="F15" s="10">
        <v>43709</v>
      </c>
      <c r="G15" s="10">
        <v>43890</v>
      </c>
      <c r="H15" t="s">
        <v>986</v>
      </c>
      <c r="I15" t="s">
        <v>7233</v>
      </c>
      <c r="J15" t="s">
        <v>1024</v>
      </c>
      <c r="K15" t="s">
        <v>3351</v>
      </c>
      <c r="N15" s="30"/>
      <c r="P15" s="30"/>
      <c r="Q15" s="30"/>
      <c r="R15" s="30"/>
      <c r="S15" s="30"/>
    </row>
    <row r="16" spans="1:19" x14ac:dyDescent="0.25">
      <c r="A16" t="s">
        <v>885</v>
      </c>
      <c r="B16" t="s">
        <v>1752</v>
      </c>
      <c r="C16" t="s">
        <v>237</v>
      </c>
      <c r="D16" t="str">
        <f>VLOOKUP(C16,'Programas-Mestrado'!$C:$D,2,0)</f>
        <v>PPGE</v>
      </c>
      <c r="E16" t="s">
        <v>258</v>
      </c>
      <c r="F16" s="10">
        <v>43709</v>
      </c>
      <c r="G16" s="10">
        <v>44469</v>
      </c>
      <c r="H16" t="s">
        <v>986</v>
      </c>
      <c r="I16" t="s">
        <v>7233</v>
      </c>
      <c r="J16" t="s">
        <v>1025</v>
      </c>
      <c r="K16" t="s">
        <v>3351</v>
      </c>
      <c r="N16" s="30"/>
      <c r="P16" s="30"/>
      <c r="Q16" s="30"/>
      <c r="R16" s="30"/>
      <c r="S16" s="30"/>
    </row>
    <row r="17" spans="1:19" x14ac:dyDescent="0.25">
      <c r="A17" t="s">
        <v>1010</v>
      </c>
      <c r="B17" t="s">
        <v>1412</v>
      </c>
      <c r="C17" t="s">
        <v>237</v>
      </c>
      <c r="D17" t="str">
        <f>VLOOKUP(C17,'Programas-Mestrado'!$C:$D,2,0)</f>
        <v>PPGE</v>
      </c>
      <c r="E17" t="s">
        <v>258</v>
      </c>
      <c r="F17" s="10">
        <v>43862</v>
      </c>
      <c r="G17" s="10">
        <v>44286</v>
      </c>
      <c r="H17" t="s">
        <v>986</v>
      </c>
      <c r="I17" t="s">
        <v>7233</v>
      </c>
      <c r="J17" t="s">
        <v>1025</v>
      </c>
      <c r="K17" t="s">
        <v>3351</v>
      </c>
      <c r="N17" s="30"/>
      <c r="P17" s="30"/>
      <c r="Q17" s="30"/>
      <c r="R17" s="30"/>
      <c r="S17" s="30"/>
    </row>
    <row r="18" spans="1:19" x14ac:dyDescent="0.25">
      <c r="A18" t="s">
        <v>934</v>
      </c>
      <c r="B18" t="s">
        <v>1413</v>
      </c>
      <c r="C18" t="s">
        <v>237</v>
      </c>
      <c r="D18" t="str">
        <f>VLOOKUP(C18,'Programas-Mestrado'!$C:$D,2,0)</f>
        <v>PPGE</v>
      </c>
      <c r="E18" t="s">
        <v>258</v>
      </c>
      <c r="F18" s="10">
        <v>43709</v>
      </c>
      <c r="G18" s="10">
        <v>44377</v>
      </c>
      <c r="H18" t="s">
        <v>986</v>
      </c>
      <c r="I18" t="s">
        <v>7233</v>
      </c>
      <c r="J18" t="s">
        <v>1024</v>
      </c>
      <c r="K18" t="s">
        <v>3351</v>
      </c>
      <c r="N18" s="30"/>
      <c r="P18" s="30"/>
      <c r="Q18" s="30"/>
      <c r="R18" s="30"/>
      <c r="S18" s="30"/>
    </row>
    <row r="19" spans="1:19" x14ac:dyDescent="0.25">
      <c r="A19" t="s">
        <v>85</v>
      </c>
      <c r="B19" t="s">
        <v>2191</v>
      </c>
      <c r="C19" t="s">
        <v>237</v>
      </c>
      <c r="D19" t="str">
        <f>VLOOKUP(C19,'Programas-Mestrado'!$C:$D,2,0)</f>
        <v>PPGE</v>
      </c>
      <c r="E19" t="s">
        <v>258</v>
      </c>
      <c r="F19" s="10">
        <v>43709</v>
      </c>
      <c r="G19" s="10">
        <v>43890</v>
      </c>
      <c r="H19" t="s">
        <v>986</v>
      </c>
      <c r="I19" t="s">
        <v>7233</v>
      </c>
      <c r="J19" t="s">
        <v>1024</v>
      </c>
      <c r="K19" t="s">
        <v>3351</v>
      </c>
      <c r="N19" s="30"/>
      <c r="P19" s="30"/>
      <c r="Q19" s="30"/>
      <c r="R19" s="30"/>
      <c r="S19" s="30"/>
    </row>
    <row r="20" spans="1:19" x14ac:dyDescent="0.25">
      <c r="A20" t="s">
        <v>86</v>
      </c>
      <c r="B20" t="s">
        <v>2192</v>
      </c>
      <c r="C20" t="s">
        <v>237</v>
      </c>
      <c r="D20" t="str">
        <f>VLOOKUP(C20,'Programas-Mestrado'!$C:$D,2,0)</f>
        <v>PPGE</v>
      </c>
      <c r="E20" t="s">
        <v>258</v>
      </c>
      <c r="F20" s="10">
        <v>43709</v>
      </c>
      <c r="G20" s="10">
        <v>43890</v>
      </c>
      <c r="H20" t="s">
        <v>986</v>
      </c>
      <c r="I20" t="s">
        <v>7233</v>
      </c>
      <c r="J20" t="s">
        <v>1024</v>
      </c>
      <c r="K20" t="s">
        <v>3351</v>
      </c>
      <c r="N20" s="30"/>
      <c r="P20" s="30"/>
      <c r="Q20" s="30"/>
      <c r="R20" s="30"/>
      <c r="S20" s="30"/>
    </row>
    <row r="21" spans="1:19" x14ac:dyDescent="0.25">
      <c r="A21" t="s">
        <v>886</v>
      </c>
      <c r="B21" t="s">
        <v>1755</v>
      </c>
      <c r="C21" t="s">
        <v>237</v>
      </c>
      <c r="D21" t="str">
        <f>VLOOKUP(C21,'Programas-Mestrado'!$C:$D,2,0)</f>
        <v>PPGE</v>
      </c>
      <c r="E21" t="s">
        <v>258</v>
      </c>
      <c r="F21" s="10">
        <v>43709</v>
      </c>
      <c r="G21" s="10">
        <v>44316</v>
      </c>
      <c r="H21" t="s">
        <v>986</v>
      </c>
      <c r="I21" t="s">
        <v>7233</v>
      </c>
      <c r="J21" t="s">
        <v>1024</v>
      </c>
      <c r="K21" t="s">
        <v>3351</v>
      </c>
      <c r="N21" s="30"/>
      <c r="P21" s="30"/>
      <c r="Q21" s="30"/>
      <c r="R21" s="30"/>
      <c r="S21" s="30"/>
    </row>
    <row r="22" spans="1:19" x14ac:dyDescent="0.25">
      <c r="A22" t="s">
        <v>887</v>
      </c>
      <c r="B22" t="s">
        <v>1414</v>
      </c>
      <c r="C22" t="s">
        <v>237</v>
      </c>
      <c r="D22" t="str">
        <f>VLOOKUP(C22,'Programas-Mestrado'!$C:$D,2,0)</f>
        <v>PPGE</v>
      </c>
      <c r="E22" t="s">
        <v>258</v>
      </c>
      <c r="F22" s="10">
        <v>43709</v>
      </c>
      <c r="G22" s="10">
        <v>43951</v>
      </c>
      <c r="H22" t="s">
        <v>986</v>
      </c>
      <c r="I22" t="s">
        <v>7233</v>
      </c>
      <c r="J22" t="s">
        <v>1026</v>
      </c>
      <c r="K22" t="s">
        <v>3351</v>
      </c>
      <c r="N22" s="30"/>
      <c r="P22" s="30"/>
      <c r="Q22" s="30"/>
      <c r="R22" s="30"/>
      <c r="S22" s="30"/>
    </row>
    <row r="23" spans="1:19" x14ac:dyDescent="0.25">
      <c r="A23" t="s">
        <v>888</v>
      </c>
      <c r="B23" t="s">
        <v>1415</v>
      </c>
      <c r="C23" t="s">
        <v>237</v>
      </c>
      <c r="D23" t="str">
        <f>VLOOKUP(C23,'Programas-Mestrado'!$C:$D,2,0)</f>
        <v>PPGE</v>
      </c>
      <c r="E23" t="s">
        <v>258</v>
      </c>
      <c r="F23" s="10">
        <v>43709</v>
      </c>
      <c r="G23" s="10">
        <v>44469</v>
      </c>
      <c r="H23" t="s">
        <v>986</v>
      </c>
      <c r="I23" t="s">
        <v>7233</v>
      </c>
      <c r="J23" t="s">
        <v>1025</v>
      </c>
      <c r="K23" t="s">
        <v>3351</v>
      </c>
      <c r="N23" s="30"/>
      <c r="P23" s="30"/>
      <c r="Q23" s="30"/>
      <c r="R23" s="30"/>
      <c r="S23" s="30"/>
    </row>
    <row r="24" spans="1:19" x14ac:dyDescent="0.25">
      <c r="A24" t="s">
        <v>87</v>
      </c>
      <c r="B24" t="s">
        <v>2193</v>
      </c>
      <c r="C24" t="s">
        <v>237</v>
      </c>
      <c r="D24" t="str">
        <f>VLOOKUP(C24,'Programas-Mestrado'!$C:$D,2,0)</f>
        <v>PPGE</v>
      </c>
      <c r="E24" t="s">
        <v>258</v>
      </c>
      <c r="F24" s="10">
        <v>43709</v>
      </c>
      <c r="G24" s="10">
        <v>43890</v>
      </c>
      <c r="H24" t="s">
        <v>986</v>
      </c>
      <c r="I24" t="s">
        <v>7233</v>
      </c>
      <c r="J24" t="s">
        <v>1024</v>
      </c>
      <c r="K24" t="s">
        <v>3351</v>
      </c>
      <c r="N24" s="30"/>
      <c r="P24" s="30"/>
      <c r="Q24" s="30"/>
      <c r="R24" s="30"/>
      <c r="S24" s="30"/>
    </row>
    <row r="25" spans="1:19" x14ac:dyDescent="0.25">
      <c r="A25" t="s">
        <v>88</v>
      </c>
      <c r="B25" t="s">
        <v>1416</v>
      </c>
      <c r="C25" t="s">
        <v>237</v>
      </c>
      <c r="D25" t="str">
        <f>VLOOKUP(C25,'Programas-Mestrado'!$C:$D,2,0)</f>
        <v>PPGE</v>
      </c>
      <c r="E25" t="s">
        <v>258</v>
      </c>
      <c r="F25" s="10">
        <v>43709</v>
      </c>
      <c r="G25" s="10">
        <v>43951</v>
      </c>
      <c r="H25" t="s">
        <v>986</v>
      </c>
      <c r="I25" t="s">
        <v>7233</v>
      </c>
      <c r="J25" t="s">
        <v>1024</v>
      </c>
      <c r="K25" t="s">
        <v>3351</v>
      </c>
      <c r="N25" s="30"/>
      <c r="P25" s="30"/>
      <c r="Q25" s="30"/>
      <c r="R25" s="30"/>
      <c r="S25" s="30"/>
    </row>
    <row r="26" spans="1:19" x14ac:dyDescent="0.25">
      <c r="A26" t="s">
        <v>89</v>
      </c>
      <c r="B26" t="s">
        <v>2194</v>
      </c>
      <c r="C26" t="s">
        <v>237</v>
      </c>
      <c r="D26" t="str">
        <f>VLOOKUP(C26,'Programas-Mestrado'!$C:$D,2,0)</f>
        <v>PPGE</v>
      </c>
      <c r="E26" t="s">
        <v>258</v>
      </c>
      <c r="F26" s="10">
        <v>43709</v>
      </c>
      <c r="G26" s="10">
        <v>43890</v>
      </c>
      <c r="H26" t="s">
        <v>986</v>
      </c>
      <c r="I26" t="s">
        <v>7233</v>
      </c>
      <c r="J26" t="s">
        <v>1024</v>
      </c>
      <c r="K26" t="s">
        <v>3351</v>
      </c>
      <c r="N26" s="30"/>
      <c r="P26" s="30"/>
      <c r="Q26" s="30"/>
      <c r="R26" s="30"/>
      <c r="S26" s="30"/>
    </row>
    <row r="27" spans="1:19" x14ac:dyDescent="0.25">
      <c r="A27" t="s">
        <v>890</v>
      </c>
      <c r="B27" t="s">
        <v>1417</v>
      </c>
      <c r="C27" t="s">
        <v>237</v>
      </c>
      <c r="D27" t="str">
        <f>VLOOKUP(C27,'Programas-Mestrado'!$C:$D,2,0)</f>
        <v>PPGE</v>
      </c>
      <c r="E27" t="s">
        <v>258</v>
      </c>
      <c r="F27" s="10">
        <v>43709</v>
      </c>
      <c r="G27" s="10">
        <v>44469</v>
      </c>
      <c r="H27" t="s">
        <v>986</v>
      </c>
      <c r="I27" t="s">
        <v>7233</v>
      </c>
      <c r="J27" t="s">
        <v>1025</v>
      </c>
      <c r="K27" t="s">
        <v>3351</v>
      </c>
      <c r="N27" s="30"/>
      <c r="P27" s="30"/>
      <c r="Q27" s="30"/>
      <c r="R27" s="30"/>
      <c r="S27" s="30"/>
    </row>
    <row r="28" spans="1:19" x14ac:dyDescent="0.25">
      <c r="A28" t="s">
        <v>91</v>
      </c>
      <c r="B28" t="s">
        <v>2195</v>
      </c>
      <c r="C28" t="s">
        <v>237</v>
      </c>
      <c r="D28" t="str">
        <f>VLOOKUP(C28,'Programas-Mestrado'!$C:$D,2,0)</f>
        <v>PPGE</v>
      </c>
      <c r="E28" t="s">
        <v>258</v>
      </c>
      <c r="F28" s="10">
        <v>43709</v>
      </c>
      <c r="G28" s="10">
        <v>43890</v>
      </c>
      <c r="H28" t="s">
        <v>986</v>
      </c>
      <c r="I28" t="s">
        <v>7233</v>
      </c>
      <c r="J28" t="s">
        <v>1024</v>
      </c>
      <c r="K28" t="s">
        <v>3351</v>
      </c>
      <c r="N28" s="30"/>
      <c r="P28" s="30"/>
      <c r="Q28" s="30"/>
      <c r="R28" s="30"/>
      <c r="S28" s="30"/>
    </row>
    <row r="29" spans="1:19" x14ac:dyDescent="0.25">
      <c r="A29" t="s">
        <v>892</v>
      </c>
      <c r="B29" t="s">
        <v>1418</v>
      </c>
      <c r="C29" t="s">
        <v>237</v>
      </c>
      <c r="D29" t="str">
        <f>VLOOKUP(C29,'Programas-Mestrado'!$C:$D,2,0)</f>
        <v>PPGE</v>
      </c>
      <c r="E29" t="s">
        <v>258</v>
      </c>
      <c r="F29" s="10">
        <v>43709</v>
      </c>
      <c r="G29" s="10">
        <v>44377</v>
      </c>
      <c r="H29" t="s">
        <v>986</v>
      </c>
      <c r="I29" t="s">
        <v>7233</v>
      </c>
      <c r="J29" t="s">
        <v>1024</v>
      </c>
      <c r="K29" t="s">
        <v>3351</v>
      </c>
      <c r="N29" s="30"/>
      <c r="P29" s="30"/>
      <c r="Q29" s="30"/>
      <c r="R29" s="30"/>
      <c r="S29" s="30"/>
    </row>
    <row r="30" spans="1:19" x14ac:dyDescent="0.25">
      <c r="A30" t="s">
        <v>93</v>
      </c>
      <c r="B30" t="s">
        <v>2196</v>
      </c>
      <c r="C30" t="s">
        <v>237</v>
      </c>
      <c r="D30" t="str">
        <f>VLOOKUP(C30,'Programas-Mestrado'!$C:$D,2,0)</f>
        <v>PPGE</v>
      </c>
      <c r="E30" t="s">
        <v>258</v>
      </c>
      <c r="F30" s="10">
        <v>43709</v>
      </c>
      <c r="G30" s="10">
        <v>43890</v>
      </c>
      <c r="H30" t="s">
        <v>986</v>
      </c>
      <c r="I30" t="s">
        <v>7233</v>
      </c>
      <c r="J30" t="s">
        <v>1024</v>
      </c>
      <c r="K30" t="s">
        <v>3351</v>
      </c>
      <c r="N30" s="30"/>
      <c r="P30" s="30"/>
      <c r="Q30" s="30"/>
      <c r="R30" s="30"/>
      <c r="S30" s="30"/>
    </row>
    <row r="31" spans="1:19" x14ac:dyDescent="0.25">
      <c r="A31" t="s">
        <v>95</v>
      </c>
      <c r="B31" t="s">
        <v>2197</v>
      </c>
      <c r="C31" t="s">
        <v>237</v>
      </c>
      <c r="D31" t="str">
        <f>VLOOKUP(C31,'Programas-Mestrado'!$C:$D,2,0)</f>
        <v>PPGE</v>
      </c>
      <c r="E31" t="s">
        <v>258</v>
      </c>
      <c r="F31" s="10">
        <v>43709</v>
      </c>
      <c r="G31" s="10">
        <v>43890</v>
      </c>
      <c r="H31" t="s">
        <v>986</v>
      </c>
      <c r="I31" t="s">
        <v>7233</v>
      </c>
      <c r="J31" t="s">
        <v>1024</v>
      </c>
      <c r="K31" t="s">
        <v>3351</v>
      </c>
      <c r="N31" s="30"/>
      <c r="P31" s="30"/>
      <c r="Q31" s="30"/>
      <c r="R31" s="30"/>
      <c r="S31" s="30"/>
    </row>
    <row r="32" spans="1:19" x14ac:dyDescent="0.25">
      <c r="A32" t="s">
        <v>893</v>
      </c>
      <c r="B32" t="s">
        <v>1419</v>
      </c>
      <c r="C32" t="s">
        <v>237</v>
      </c>
      <c r="D32" t="str">
        <f>VLOOKUP(C32,'Programas-Mestrado'!$C:$D,2,0)</f>
        <v>PPGE</v>
      </c>
      <c r="E32" t="s">
        <v>258</v>
      </c>
      <c r="F32" s="10">
        <v>43709</v>
      </c>
      <c r="G32" s="10">
        <v>44469</v>
      </c>
      <c r="H32" t="s">
        <v>986</v>
      </c>
      <c r="I32" t="s">
        <v>7233</v>
      </c>
      <c r="J32" t="s">
        <v>1025</v>
      </c>
      <c r="K32" t="s">
        <v>3351</v>
      </c>
      <c r="N32" s="30"/>
      <c r="P32" s="30"/>
      <c r="Q32" s="30"/>
      <c r="R32" s="30"/>
      <c r="S32" s="30"/>
    </row>
    <row r="33" spans="1:19" x14ac:dyDescent="0.25">
      <c r="A33" t="s">
        <v>96</v>
      </c>
      <c r="B33" t="s">
        <v>2198</v>
      </c>
      <c r="C33" t="s">
        <v>237</v>
      </c>
      <c r="D33" t="str">
        <f>VLOOKUP(C33,'Programas-Mestrado'!$C:$D,2,0)</f>
        <v>PPGE</v>
      </c>
      <c r="E33" t="s">
        <v>258</v>
      </c>
      <c r="F33" s="10">
        <v>43709</v>
      </c>
      <c r="G33" s="10">
        <v>43890</v>
      </c>
      <c r="H33" t="s">
        <v>986</v>
      </c>
      <c r="I33" t="s">
        <v>7233</v>
      </c>
      <c r="J33" t="s">
        <v>1024</v>
      </c>
      <c r="K33" t="s">
        <v>3351</v>
      </c>
      <c r="N33" s="30"/>
      <c r="P33" s="30"/>
      <c r="Q33" s="30"/>
      <c r="R33" s="30"/>
      <c r="S33" s="30"/>
    </row>
    <row r="34" spans="1:19" x14ac:dyDescent="0.25">
      <c r="A34" t="s">
        <v>1286</v>
      </c>
      <c r="B34" t="s">
        <v>2035</v>
      </c>
      <c r="C34" t="s">
        <v>237</v>
      </c>
      <c r="D34" t="str">
        <f>VLOOKUP(C34,'Programas-Mestrado'!$C:$D,2,0)</f>
        <v>PPGE</v>
      </c>
      <c r="E34" t="s">
        <v>258</v>
      </c>
      <c r="F34" s="10">
        <v>43891</v>
      </c>
      <c r="G34" s="10">
        <v>44804</v>
      </c>
      <c r="H34" t="s">
        <v>986</v>
      </c>
      <c r="I34" t="s">
        <v>7233</v>
      </c>
      <c r="J34" t="s">
        <v>3381</v>
      </c>
      <c r="K34" t="s">
        <v>3351</v>
      </c>
      <c r="N34" s="30"/>
      <c r="P34" s="30"/>
      <c r="Q34" s="30"/>
      <c r="R34" s="30"/>
      <c r="S34" s="30"/>
    </row>
    <row r="35" spans="1:19" x14ac:dyDescent="0.25">
      <c r="A35" t="s">
        <v>1287</v>
      </c>
      <c r="B35" t="s">
        <v>2036</v>
      </c>
      <c r="C35" t="s">
        <v>237</v>
      </c>
      <c r="D35" t="str">
        <f>VLOOKUP(C35,'Programas-Mestrado'!$C:$D,2,0)</f>
        <v>PPGE</v>
      </c>
      <c r="E35" t="s">
        <v>258</v>
      </c>
      <c r="F35" s="10">
        <v>43891</v>
      </c>
      <c r="G35" s="10">
        <v>44712</v>
      </c>
      <c r="H35" t="s">
        <v>986</v>
      </c>
      <c r="I35" t="s">
        <v>7233</v>
      </c>
      <c r="J35" t="s">
        <v>1025</v>
      </c>
      <c r="K35" t="s">
        <v>3351</v>
      </c>
      <c r="N35" s="30"/>
      <c r="P35" s="30"/>
      <c r="Q35" s="30"/>
      <c r="R35" s="30"/>
      <c r="S35" s="30"/>
    </row>
    <row r="36" spans="1:19" x14ac:dyDescent="0.25">
      <c r="A36" t="s">
        <v>1011</v>
      </c>
      <c r="B36" t="s">
        <v>1420</v>
      </c>
      <c r="C36" t="s">
        <v>237</v>
      </c>
      <c r="D36" t="str">
        <f>VLOOKUP(C36,'Programas-Mestrado'!$C:$D,2,0)</f>
        <v>PPGE</v>
      </c>
      <c r="E36" t="s">
        <v>258</v>
      </c>
      <c r="F36" s="10">
        <v>43862</v>
      </c>
      <c r="G36" s="10">
        <v>44561</v>
      </c>
      <c r="H36" t="s">
        <v>986</v>
      </c>
      <c r="I36" t="s">
        <v>7233</v>
      </c>
      <c r="J36" t="s">
        <v>3381</v>
      </c>
      <c r="K36" t="s">
        <v>3351</v>
      </c>
      <c r="N36" s="30"/>
      <c r="P36" s="30"/>
      <c r="Q36" s="30"/>
      <c r="R36" s="30"/>
      <c r="S36" s="30"/>
    </row>
    <row r="37" spans="1:19" x14ac:dyDescent="0.25">
      <c r="A37" t="s">
        <v>894</v>
      </c>
      <c r="B37" t="s">
        <v>1421</v>
      </c>
      <c r="C37" t="s">
        <v>237</v>
      </c>
      <c r="D37" t="str">
        <f>VLOOKUP(C37,'Programas-Mestrado'!$C:$D,2,0)</f>
        <v>PPGE</v>
      </c>
      <c r="E37" t="s">
        <v>258</v>
      </c>
      <c r="F37" s="10">
        <v>43709</v>
      </c>
      <c r="G37" s="10">
        <v>44469</v>
      </c>
      <c r="H37" t="s">
        <v>986</v>
      </c>
      <c r="I37" t="s">
        <v>7233</v>
      </c>
      <c r="J37" t="s">
        <v>1025</v>
      </c>
      <c r="K37" t="s">
        <v>3351</v>
      </c>
      <c r="N37" s="30"/>
      <c r="P37" s="30"/>
      <c r="Q37" s="30"/>
      <c r="R37" s="30"/>
      <c r="S37" s="30"/>
    </row>
    <row r="38" spans="1:19" x14ac:dyDescent="0.25">
      <c r="A38" t="s">
        <v>98</v>
      </c>
      <c r="B38" t="s">
        <v>2199</v>
      </c>
      <c r="C38" t="s">
        <v>237</v>
      </c>
      <c r="D38" t="str">
        <f>VLOOKUP(C38,'Programas-Mestrado'!$C:$D,2,0)</f>
        <v>PPGE</v>
      </c>
      <c r="E38" t="s">
        <v>258</v>
      </c>
      <c r="F38" s="10">
        <v>43709</v>
      </c>
      <c r="G38" s="10">
        <v>43890</v>
      </c>
      <c r="H38" t="s">
        <v>986</v>
      </c>
      <c r="I38" t="s">
        <v>7233</v>
      </c>
      <c r="J38" t="s">
        <v>1024</v>
      </c>
      <c r="K38" t="s">
        <v>3351</v>
      </c>
      <c r="N38" s="30"/>
      <c r="P38" s="30"/>
      <c r="Q38" s="30"/>
      <c r="R38" s="30"/>
      <c r="S38" s="30"/>
    </row>
    <row r="39" spans="1:19" x14ac:dyDescent="0.25">
      <c r="A39" t="s">
        <v>332</v>
      </c>
      <c r="B39" t="s">
        <v>1290</v>
      </c>
      <c r="C39" t="s">
        <v>235</v>
      </c>
      <c r="D39" t="str">
        <f>VLOOKUP(C39,'Programas-Mestrado'!$C:$D,2,0)</f>
        <v>PPGERN</v>
      </c>
      <c r="E39" t="s">
        <v>517</v>
      </c>
      <c r="F39" s="10">
        <v>43709</v>
      </c>
      <c r="G39" s="10">
        <v>44592</v>
      </c>
      <c r="H39" t="s">
        <v>986</v>
      </c>
      <c r="I39" t="s">
        <v>7233</v>
      </c>
      <c r="J39" t="s">
        <v>3381</v>
      </c>
      <c r="K39" t="s">
        <v>3351</v>
      </c>
      <c r="N39" s="30"/>
      <c r="P39" s="30"/>
      <c r="Q39" s="30"/>
      <c r="R39" s="30"/>
      <c r="S39" s="30"/>
    </row>
    <row r="40" spans="1:19" x14ac:dyDescent="0.25">
      <c r="A40" t="s">
        <v>333</v>
      </c>
      <c r="B40" t="s">
        <v>1477</v>
      </c>
      <c r="C40" t="s">
        <v>235</v>
      </c>
      <c r="D40" t="str">
        <f>VLOOKUP(C40,'Programas-Mestrado'!$C:$D,2,0)</f>
        <v>PPGERN</v>
      </c>
      <c r="E40" t="s">
        <v>517</v>
      </c>
      <c r="F40" s="10">
        <v>43709</v>
      </c>
      <c r="G40" s="10">
        <v>44804</v>
      </c>
      <c r="H40" t="s">
        <v>986</v>
      </c>
      <c r="I40" t="s">
        <v>7233</v>
      </c>
      <c r="J40" t="s">
        <v>3381</v>
      </c>
      <c r="K40" t="s">
        <v>3351</v>
      </c>
      <c r="N40" s="30"/>
      <c r="P40" s="30"/>
      <c r="Q40" s="30"/>
      <c r="R40" s="30"/>
      <c r="S40" s="30"/>
    </row>
    <row r="41" spans="1:19" x14ac:dyDescent="0.25">
      <c r="A41" t="s">
        <v>335</v>
      </c>
      <c r="B41" t="s">
        <v>1291</v>
      </c>
      <c r="C41" t="s">
        <v>235</v>
      </c>
      <c r="D41" t="str">
        <f>VLOOKUP(C41,'Programas-Mestrado'!$C:$D,2,0)</f>
        <v>PPGERN</v>
      </c>
      <c r="E41" t="s">
        <v>517</v>
      </c>
      <c r="F41" s="10">
        <v>43709</v>
      </c>
      <c r="G41" s="10">
        <v>44012</v>
      </c>
      <c r="H41" t="s">
        <v>986</v>
      </c>
      <c r="I41" t="s">
        <v>7233</v>
      </c>
      <c r="J41" t="s">
        <v>1024</v>
      </c>
      <c r="K41" t="s">
        <v>3351</v>
      </c>
      <c r="N41" s="30"/>
      <c r="P41" s="30"/>
      <c r="Q41" s="30"/>
      <c r="R41" s="30"/>
      <c r="S41" s="30"/>
    </row>
    <row r="42" spans="1:19" x14ac:dyDescent="0.25">
      <c r="A42" t="s">
        <v>338</v>
      </c>
      <c r="B42" t="s">
        <v>1292</v>
      </c>
      <c r="C42" t="s">
        <v>235</v>
      </c>
      <c r="D42" t="str">
        <f>VLOOKUP(C42,'Programas-Mestrado'!$C:$D,2,0)</f>
        <v>PPGERN</v>
      </c>
      <c r="E42" t="s">
        <v>517</v>
      </c>
      <c r="F42" s="10">
        <v>43709</v>
      </c>
      <c r="G42" s="10">
        <v>44804</v>
      </c>
      <c r="H42" t="s">
        <v>986</v>
      </c>
      <c r="I42" t="s">
        <v>7233</v>
      </c>
      <c r="J42" t="s">
        <v>3381</v>
      </c>
      <c r="K42" t="s">
        <v>3351</v>
      </c>
      <c r="N42" s="30"/>
      <c r="P42" s="30"/>
      <c r="Q42" s="30"/>
      <c r="R42" s="30"/>
      <c r="S42" s="30"/>
    </row>
    <row r="43" spans="1:19" x14ac:dyDescent="0.25">
      <c r="A43" t="s">
        <v>344</v>
      </c>
      <c r="B43" t="s">
        <v>1293</v>
      </c>
      <c r="C43" t="s">
        <v>235</v>
      </c>
      <c r="D43" t="str">
        <f>VLOOKUP(C43,'Programas-Mestrado'!$C:$D,2,0)</f>
        <v>PPGERN</v>
      </c>
      <c r="E43" t="s">
        <v>517</v>
      </c>
      <c r="F43" s="10">
        <v>43709</v>
      </c>
      <c r="G43" s="10">
        <v>44804</v>
      </c>
      <c r="H43" t="s">
        <v>986</v>
      </c>
      <c r="I43" t="s">
        <v>7233</v>
      </c>
      <c r="J43" t="s">
        <v>3381</v>
      </c>
      <c r="K43" t="s">
        <v>3351</v>
      </c>
      <c r="N43" s="30"/>
      <c r="P43" s="30"/>
      <c r="Q43" s="30"/>
      <c r="R43" s="30"/>
      <c r="S43" s="30"/>
    </row>
    <row r="44" spans="1:19" x14ac:dyDescent="0.25">
      <c r="A44" t="s">
        <v>347</v>
      </c>
      <c r="B44" t="s">
        <v>1294</v>
      </c>
      <c r="C44" t="s">
        <v>235</v>
      </c>
      <c r="D44" t="str">
        <f>VLOOKUP(C44,'Programas-Mestrado'!$C:$D,2,0)</f>
        <v>PPGERN</v>
      </c>
      <c r="E44" t="s">
        <v>517</v>
      </c>
      <c r="F44" s="10">
        <v>43709</v>
      </c>
      <c r="G44" s="10">
        <v>44286</v>
      </c>
      <c r="H44" t="s">
        <v>986</v>
      </c>
      <c r="I44" t="s">
        <v>7233</v>
      </c>
      <c r="J44" t="s">
        <v>1024</v>
      </c>
      <c r="K44" t="s">
        <v>3351</v>
      </c>
      <c r="N44" s="30"/>
      <c r="P44" s="30"/>
      <c r="Q44" s="30"/>
      <c r="R44" s="30"/>
      <c r="S44" s="30"/>
    </row>
    <row r="45" spans="1:19" x14ac:dyDescent="0.25">
      <c r="A45" t="s">
        <v>348</v>
      </c>
      <c r="B45" t="s">
        <v>1295</v>
      </c>
      <c r="C45" t="s">
        <v>235</v>
      </c>
      <c r="D45" t="str">
        <f>VLOOKUP(C45,'Programas-Mestrado'!$C:$D,2,0)</f>
        <v>PPGERN</v>
      </c>
      <c r="E45" t="s">
        <v>517</v>
      </c>
      <c r="F45" s="10">
        <v>43709</v>
      </c>
      <c r="G45" s="10">
        <v>44439</v>
      </c>
      <c r="H45" t="s">
        <v>986</v>
      </c>
      <c r="I45" t="s">
        <v>7233</v>
      </c>
      <c r="J45" t="s">
        <v>3381</v>
      </c>
      <c r="K45" t="s">
        <v>3351</v>
      </c>
      <c r="N45" s="30"/>
      <c r="P45" s="30"/>
      <c r="Q45" s="30"/>
      <c r="R45" s="30"/>
      <c r="S45" s="30"/>
    </row>
    <row r="46" spans="1:19" x14ac:dyDescent="0.25">
      <c r="A46" t="s">
        <v>350</v>
      </c>
      <c r="B46" t="s">
        <v>1296</v>
      </c>
      <c r="C46" t="s">
        <v>235</v>
      </c>
      <c r="D46" t="str">
        <f>VLOOKUP(C46,'Programas-Mestrado'!$C:$D,2,0)</f>
        <v>PPGERN</v>
      </c>
      <c r="E46" t="s">
        <v>517</v>
      </c>
      <c r="F46" s="10">
        <v>43709</v>
      </c>
      <c r="G46" s="10">
        <v>44500</v>
      </c>
      <c r="H46" t="s">
        <v>986</v>
      </c>
      <c r="I46" t="s">
        <v>7233</v>
      </c>
      <c r="J46" t="s">
        <v>1024</v>
      </c>
      <c r="K46" t="s">
        <v>3351</v>
      </c>
      <c r="N46" s="30"/>
      <c r="P46" s="30"/>
      <c r="Q46" s="30"/>
      <c r="R46" s="30"/>
      <c r="S46" s="30"/>
    </row>
    <row r="47" spans="1:19" x14ac:dyDescent="0.25">
      <c r="A47" t="s">
        <v>352</v>
      </c>
      <c r="B47" t="s">
        <v>2067</v>
      </c>
      <c r="C47" t="s">
        <v>235</v>
      </c>
      <c r="D47" t="str">
        <f>VLOOKUP(C47,'Programas-Mestrado'!$C:$D,2,0)</f>
        <v>PPGERN</v>
      </c>
      <c r="E47" t="s">
        <v>517</v>
      </c>
      <c r="F47" s="10">
        <v>43709</v>
      </c>
      <c r="G47" s="10">
        <v>44469</v>
      </c>
      <c r="H47" t="s">
        <v>986</v>
      </c>
      <c r="I47" t="s">
        <v>7233</v>
      </c>
      <c r="J47" t="s">
        <v>3861</v>
      </c>
      <c r="K47" t="s">
        <v>3351</v>
      </c>
      <c r="N47" s="30"/>
      <c r="P47" s="30"/>
      <c r="Q47" s="30"/>
      <c r="R47" s="30"/>
      <c r="S47" s="30"/>
    </row>
    <row r="48" spans="1:19" x14ac:dyDescent="0.25">
      <c r="A48" t="s">
        <v>353</v>
      </c>
      <c r="B48" t="s">
        <v>1297</v>
      </c>
      <c r="C48" t="s">
        <v>235</v>
      </c>
      <c r="D48" t="str">
        <f>VLOOKUP(C48,'Programas-Mestrado'!$C:$D,2,0)</f>
        <v>PPGERN</v>
      </c>
      <c r="E48" t="s">
        <v>517</v>
      </c>
      <c r="F48" s="10">
        <v>43709</v>
      </c>
      <c r="G48" s="10">
        <v>44439</v>
      </c>
      <c r="H48" t="s">
        <v>986</v>
      </c>
      <c r="I48" t="s">
        <v>7233</v>
      </c>
      <c r="J48" t="s">
        <v>3381</v>
      </c>
      <c r="K48" t="s">
        <v>3351</v>
      </c>
      <c r="N48" s="30"/>
      <c r="P48" s="30"/>
      <c r="Q48" s="30"/>
      <c r="R48" s="30"/>
      <c r="S48" s="30"/>
    </row>
    <row r="49" spans="1:19" x14ac:dyDescent="0.25">
      <c r="A49" t="s">
        <v>354</v>
      </c>
      <c r="B49" t="s">
        <v>1298</v>
      </c>
      <c r="C49" t="s">
        <v>235</v>
      </c>
      <c r="D49" t="str">
        <f>VLOOKUP(C49,'Programas-Mestrado'!$C:$D,2,0)</f>
        <v>PPGERN</v>
      </c>
      <c r="E49" t="s">
        <v>517</v>
      </c>
      <c r="F49" s="10">
        <v>43709</v>
      </c>
      <c r="G49" s="10">
        <v>44469</v>
      </c>
      <c r="H49" t="s">
        <v>986</v>
      </c>
      <c r="I49" t="s">
        <v>7233</v>
      </c>
      <c r="J49" t="s">
        <v>1024</v>
      </c>
      <c r="K49" t="s">
        <v>3351</v>
      </c>
      <c r="N49" s="30"/>
      <c r="P49" s="30"/>
      <c r="Q49" s="30"/>
      <c r="R49" s="30"/>
      <c r="S49" s="30"/>
    </row>
    <row r="50" spans="1:19" x14ac:dyDescent="0.25">
      <c r="A50" t="s">
        <v>777</v>
      </c>
      <c r="B50" t="s">
        <v>1299</v>
      </c>
      <c r="C50" t="s">
        <v>235</v>
      </c>
      <c r="D50" t="str">
        <f>VLOOKUP(C50,'Programas-Mestrado'!$C:$D,2,0)</f>
        <v>PPGERN</v>
      </c>
      <c r="E50" t="s">
        <v>258</v>
      </c>
      <c r="F50" s="10">
        <v>43709</v>
      </c>
      <c r="G50" s="10">
        <v>44439</v>
      </c>
      <c r="H50" t="s">
        <v>986</v>
      </c>
      <c r="I50" t="s">
        <v>7233</v>
      </c>
      <c r="J50" t="s">
        <v>3381</v>
      </c>
      <c r="K50" t="s">
        <v>3351</v>
      </c>
      <c r="N50" s="30"/>
      <c r="P50" s="30"/>
      <c r="Q50" s="30"/>
      <c r="R50" s="30"/>
      <c r="S50" s="30"/>
    </row>
    <row r="51" spans="1:19" x14ac:dyDescent="0.25">
      <c r="A51" t="s">
        <v>64</v>
      </c>
      <c r="B51" t="s">
        <v>1300</v>
      </c>
      <c r="C51" t="s">
        <v>235</v>
      </c>
      <c r="D51" t="str">
        <f>VLOOKUP(C51,'Programas-Mestrado'!$C:$D,2,0)</f>
        <v>PPGERN</v>
      </c>
      <c r="E51" t="s">
        <v>258</v>
      </c>
      <c r="F51" s="10">
        <v>43709</v>
      </c>
      <c r="G51" s="10">
        <v>44227</v>
      </c>
      <c r="H51" t="s">
        <v>986</v>
      </c>
      <c r="I51" t="s">
        <v>7233</v>
      </c>
      <c r="J51" t="s">
        <v>1025</v>
      </c>
      <c r="K51" t="s">
        <v>3351</v>
      </c>
      <c r="N51" s="30"/>
      <c r="P51" s="30"/>
      <c r="Q51" s="30"/>
      <c r="R51" s="30"/>
      <c r="S51" s="30"/>
    </row>
    <row r="52" spans="1:19" x14ac:dyDescent="0.25">
      <c r="A52" t="s">
        <v>65</v>
      </c>
      <c r="B52" t="s">
        <v>1301</v>
      </c>
      <c r="C52" t="s">
        <v>235</v>
      </c>
      <c r="D52" t="str">
        <f>VLOOKUP(C52,'Programas-Mestrado'!$C:$D,2,0)</f>
        <v>PPGERN</v>
      </c>
      <c r="E52" t="s">
        <v>258</v>
      </c>
      <c r="F52" s="10">
        <v>43709</v>
      </c>
      <c r="G52" s="10">
        <v>44227</v>
      </c>
      <c r="H52" t="s">
        <v>986</v>
      </c>
      <c r="I52" t="s">
        <v>7233</v>
      </c>
      <c r="J52" t="s">
        <v>1025</v>
      </c>
      <c r="K52" t="s">
        <v>3351</v>
      </c>
      <c r="N52" s="30"/>
      <c r="P52" s="30"/>
      <c r="Q52" s="30"/>
      <c r="R52" s="30"/>
      <c r="S52" s="30"/>
    </row>
    <row r="53" spans="1:19" x14ac:dyDescent="0.25">
      <c r="A53" t="s">
        <v>67</v>
      </c>
      <c r="B53" t="s">
        <v>1302</v>
      </c>
      <c r="C53" t="s">
        <v>235</v>
      </c>
      <c r="D53" t="str">
        <f>VLOOKUP(C53,'Programas-Mestrado'!$C:$D,2,0)</f>
        <v>PPGERN</v>
      </c>
      <c r="E53" t="s">
        <v>258</v>
      </c>
      <c r="F53" s="10">
        <v>43709</v>
      </c>
      <c r="G53" s="10">
        <v>44227</v>
      </c>
      <c r="H53" t="s">
        <v>986</v>
      </c>
      <c r="I53" t="s">
        <v>7233</v>
      </c>
      <c r="J53" t="s">
        <v>1025</v>
      </c>
      <c r="K53" t="s">
        <v>3351</v>
      </c>
      <c r="N53" s="30"/>
      <c r="P53" s="30"/>
      <c r="Q53" s="30"/>
      <c r="R53" s="30"/>
      <c r="S53" s="30"/>
    </row>
    <row r="54" spans="1:19" x14ac:dyDescent="0.25">
      <c r="A54" t="s">
        <v>71</v>
      </c>
      <c r="B54" t="s">
        <v>1303</v>
      </c>
      <c r="C54" t="s">
        <v>235</v>
      </c>
      <c r="D54" t="str">
        <f>VLOOKUP(C54,'Programas-Mestrado'!$C:$D,2,0)</f>
        <v>PPGERN</v>
      </c>
      <c r="E54" t="s">
        <v>258</v>
      </c>
      <c r="F54" s="10">
        <v>43709</v>
      </c>
      <c r="G54" s="10">
        <v>44227</v>
      </c>
      <c r="H54" t="s">
        <v>986</v>
      </c>
      <c r="I54" t="s">
        <v>7233</v>
      </c>
      <c r="J54" t="s">
        <v>1025</v>
      </c>
      <c r="K54" t="s">
        <v>3351</v>
      </c>
      <c r="N54" s="30"/>
      <c r="P54" s="30"/>
      <c r="Q54" s="30"/>
      <c r="R54" s="30"/>
      <c r="S54" s="30"/>
    </row>
    <row r="55" spans="1:19" x14ac:dyDescent="0.25">
      <c r="A55" t="s">
        <v>778</v>
      </c>
      <c r="B55" t="s">
        <v>2068</v>
      </c>
      <c r="C55" t="s">
        <v>235</v>
      </c>
      <c r="D55" t="str">
        <f>VLOOKUP(C55,'Programas-Mestrado'!$C:$D,2,0)</f>
        <v>PPGERN</v>
      </c>
      <c r="E55" t="s">
        <v>258</v>
      </c>
      <c r="F55" s="10">
        <v>43709</v>
      </c>
      <c r="G55" s="10">
        <v>44592</v>
      </c>
      <c r="H55" t="s">
        <v>986</v>
      </c>
      <c r="I55" t="s">
        <v>7233</v>
      </c>
      <c r="J55" t="s">
        <v>3427</v>
      </c>
      <c r="K55" t="s">
        <v>3351</v>
      </c>
      <c r="N55" s="30"/>
      <c r="P55" s="30"/>
      <c r="Q55" s="30"/>
      <c r="R55" s="30"/>
      <c r="S55" s="30"/>
    </row>
    <row r="56" spans="1:19" x14ac:dyDescent="0.25">
      <c r="A56" t="s">
        <v>75</v>
      </c>
      <c r="B56" t="s">
        <v>1304</v>
      </c>
      <c r="C56" t="s">
        <v>235</v>
      </c>
      <c r="D56" t="str">
        <f>VLOOKUP(C56,'Programas-Mestrado'!$C:$D,2,0)</f>
        <v>PPGERN</v>
      </c>
      <c r="E56" t="s">
        <v>258</v>
      </c>
      <c r="F56" s="10">
        <v>43709</v>
      </c>
      <c r="G56" s="10">
        <v>44074</v>
      </c>
      <c r="H56" t="s">
        <v>986</v>
      </c>
      <c r="I56" t="s">
        <v>7233</v>
      </c>
      <c r="J56" t="s">
        <v>1024</v>
      </c>
      <c r="K56" t="s">
        <v>3351</v>
      </c>
      <c r="N56" s="30"/>
      <c r="P56" s="30"/>
      <c r="Q56" s="30"/>
      <c r="R56" s="30"/>
      <c r="S56" s="30"/>
    </row>
    <row r="57" spans="1:19" x14ac:dyDescent="0.25">
      <c r="A57" t="s">
        <v>779</v>
      </c>
      <c r="B57" t="s">
        <v>1493</v>
      </c>
      <c r="C57" t="s">
        <v>235</v>
      </c>
      <c r="D57" t="str">
        <f>VLOOKUP(C57,'Programas-Mestrado'!$C:$D,2,0)</f>
        <v>PPGERN</v>
      </c>
      <c r="E57" t="s">
        <v>258</v>
      </c>
      <c r="F57" s="10">
        <v>43709</v>
      </c>
      <c r="G57" s="10">
        <v>44408</v>
      </c>
      <c r="H57" t="s">
        <v>986</v>
      </c>
      <c r="I57" t="s">
        <v>7233</v>
      </c>
      <c r="J57" t="s">
        <v>1024</v>
      </c>
      <c r="K57" t="s">
        <v>3351</v>
      </c>
      <c r="N57" s="30"/>
      <c r="P57" s="30"/>
      <c r="Q57" s="30"/>
      <c r="R57" s="30"/>
      <c r="S57" s="30"/>
    </row>
    <row r="58" spans="1:19" x14ac:dyDescent="0.25">
      <c r="A58" t="s">
        <v>478</v>
      </c>
      <c r="B58" t="s">
        <v>1494</v>
      </c>
      <c r="C58" t="s">
        <v>254</v>
      </c>
      <c r="D58" t="str">
        <f>VLOOKUP(C58,'Programas-Mestrado'!$C:$D,2,0)</f>
        <v>PPGM</v>
      </c>
      <c r="E58" t="s">
        <v>517</v>
      </c>
      <c r="F58" s="10">
        <v>43709</v>
      </c>
      <c r="G58" s="10">
        <v>44712</v>
      </c>
      <c r="H58" t="s">
        <v>986</v>
      </c>
      <c r="I58" t="s">
        <v>7233</v>
      </c>
      <c r="J58" t="s">
        <v>1024</v>
      </c>
      <c r="K58" t="s">
        <v>3351</v>
      </c>
      <c r="N58" s="30"/>
      <c r="P58" s="30"/>
      <c r="Q58" s="30"/>
      <c r="R58" s="30"/>
      <c r="S58" s="30"/>
    </row>
    <row r="59" spans="1:19" x14ac:dyDescent="0.25">
      <c r="A59" t="s">
        <v>479</v>
      </c>
      <c r="B59" t="s">
        <v>1305</v>
      </c>
      <c r="C59" t="s">
        <v>254</v>
      </c>
      <c r="D59" t="str">
        <f>VLOOKUP(C59,'Programas-Mestrado'!$C:$D,2,0)</f>
        <v>PPGM</v>
      </c>
      <c r="E59" t="s">
        <v>517</v>
      </c>
      <c r="F59" s="10">
        <v>43709</v>
      </c>
      <c r="G59" s="10">
        <v>44439</v>
      </c>
      <c r="H59" t="s">
        <v>986</v>
      </c>
      <c r="I59" t="s">
        <v>7233</v>
      </c>
      <c r="J59" t="s">
        <v>1025</v>
      </c>
      <c r="K59" t="s">
        <v>3351</v>
      </c>
      <c r="N59" s="30"/>
      <c r="P59" s="30"/>
      <c r="Q59" s="30"/>
      <c r="R59" s="30"/>
      <c r="S59" s="30"/>
    </row>
    <row r="60" spans="1:19" x14ac:dyDescent="0.25">
      <c r="A60" t="s">
        <v>481</v>
      </c>
      <c r="B60" t="s">
        <v>1306</v>
      </c>
      <c r="C60" t="s">
        <v>254</v>
      </c>
      <c r="D60" t="str">
        <f>VLOOKUP(C60,'Programas-Mestrado'!$C:$D,2,0)</f>
        <v>PPGM</v>
      </c>
      <c r="E60" t="s">
        <v>517</v>
      </c>
      <c r="F60" s="10">
        <v>43709</v>
      </c>
      <c r="G60" s="10">
        <v>44592</v>
      </c>
      <c r="H60" t="s">
        <v>986</v>
      </c>
      <c r="I60" t="s">
        <v>7233</v>
      </c>
      <c r="J60" t="s">
        <v>1025</v>
      </c>
      <c r="K60" t="s">
        <v>3351</v>
      </c>
      <c r="N60" s="30"/>
      <c r="P60" s="30"/>
      <c r="Q60" s="30"/>
      <c r="R60" s="30"/>
      <c r="S60" s="30"/>
    </row>
    <row r="61" spans="1:19" x14ac:dyDescent="0.25">
      <c r="A61" t="s">
        <v>482</v>
      </c>
      <c r="B61" t="s">
        <v>1307</v>
      </c>
      <c r="C61" t="s">
        <v>254</v>
      </c>
      <c r="D61" t="str">
        <f>VLOOKUP(C61,'Programas-Mestrado'!$C:$D,2,0)</f>
        <v>PPGM</v>
      </c>
      <c r="E61" t="s">
        <v>517</v>
      </c>
      <c r="F61" s="10">
        <v>43709</v>
      </c>
      <c r="G61" s="10">
        <v>44592</v>
      </c>
      <c r="H61" t="s">
        <v>986</v>
      </c>
      <c r="I61" t="s">
        <v>7233</v>
      </c>
      <c r="J61" t="s">
        <v>1025</v>
      </c>
      <c r="K61" t="s">
        <v>3351</v>
      </c>
      <c r="N61" s="30"/>
      <c r="P61" s="30"/>
      <c r="Q61" s="30"/>
      <c r="R61" s="30"/>
      <c r="S61" s="30"/>
    </row>
    <row r="62" spans="1:19" x14ac:dyDescent="0.25">
      <c r="A62" t="s">
        <v>483</v>
      </c>
      <c r="B62" t="s">
        <v>2069</v>
      </c>
      <c r="C62" t="s">
        <v>254</v>
      </c>
      <c r="D62" t="str">
        <f>VLOOKUP(C62,'Programas-Mestrado'!$C:$D,2,0)</f>
        <v>PPGM</v>
      </c>
      <c r="E62" t="s">
        <v>517</v>
      </c>
      <c r="F62" s="10">
        <v>43709</v>
      </c>
      <c r="G62" s="10">
        <v>44439</v>
      </c>
      <c r="H62" t="s">
        <v>986</v>
      </c>
      <c r="I62" t="s">
        <v>7233</v>
      </c>
      <c r="J62" t="s">
        <v>1024</v>
      </c>
      <c r="K62" t="s">
        <v>3351</v>
      </c>
      <c r="N62" s="30"/>
      <c r="P62" s="30"/>
      <c r="Q62" s="30"/>
      <c r="R62" s="30"/>
      <c r="S62" s="30"/>
    </row>
    <row r="63" spans="1:19" x14ac:dyDescent="0.25">
      <c r="A63" t="s">
        <v>484</v>
      </c>
      <c r="B63" t="s">
        <v>1498</v>
      </c>
      <c r="C63" t="s">
        <v>254</v>
      </c>
      <c r="D63" t="str">
        <f>VLOOKUP(C63,'Programas-Mestrado'!$C:$D,2,0)</f>
        <v>PPGM</v>
      </c>
      <c r="E63" t="s">
        <v>517</v>
      </c>
      <c r="F63" s="10">
        <v>43709</v>
      </c>
      <c r="G63" s="10">
        <v>44255</v>
      </c>
      <c r="H63" t="s">
        <v>986</v>
      </c>
      <c r="I63" t="s">
        <v>7233</v>
      </c>
      <c r="J63" t="s">
        <v>3861</v>
      </c>
      <c r="K63" t="s">
        <v>3351</v>
      </c>
      <c r="N63" s="30"/>
      <c r="P63" s="30"/>
      <c r="Q63" s="30"/>
      <c r="R63" s="30"/>
      <c r="S63" s="30"/>
    </row>
    <row r="64" spans="1:19" x14ac:dyDescent="0.25">
      <c r="A64" t="s">
        <v>939</v>
      </c>
      <c r="B64" t="s">
        <v>1308</v>
      </c>
      <c r="C64" t="s">
        <v>254</v>
      </c>
      <c r="D64" t="str">
        <f>VLOOKUP(C64,'Programas-Mestrado'!$C:$D,2,0)</f>
        <v>PPGM</v>
      </c>
      <c r="E64" t="s">
        <v>517</v>
      </c>
      <c r="F64" s="10">
        <v>43709</v>
      </c>
      <c r="G64" s="10">
        <v>44196</v>
      </c>
      <c r="H64" t="s">
        <v>986</v>
      </c>
      <c r="I64" t="s">
        <v>7233</v>
      </c>
      <c r="J64" t="s">
        <v>1024</v>
      </c>
      <c r="K64" t="s">
        <v>3351</v>
      </c>
      <c r="N64" s="30"/>
      <c r="P64" s="30"/>
      <c r="Q64" s="30"/>
      <c r="R64" s="30"/>
      <c r="S64" s="30"/>
    </row>
    <row r="65" spans="1:19" x14ac:dyDescent="0.25">
      <c r="A65" t="s">
        <v>486</v>
      </c>
      <c r="B65" t="s">
        <v>1309</v>
      </c>
      <c r="C65" t="s">
        <v>254</v>
      </c>
      <c r="D65" t="str">
        <f>VLOOKUP(C65,'Programas-Mestrado'!$C:$D,2,0)</f>
        <v>PPGM</v>
      </c>
      <c r="E65" t="s">
        <v>517</v>
      </c>
      <c r="F65" s="10">
        <v>43709</v>
      </c>
      <c r="G65" s="10">
        <v>44620</v>
      </c>
      <c r="H65" t="s">
        <v>986</v>
      </c>
      <c r="I65" t="s">
        <v>7233</v>
      </c>
      <c r="J65" t="s">
        <v>1025</v>
      </c>
      <c r="K65" t="s">
        <v>3351</v>
      </c>
      <c r="N65" s="30"/>
      <c r="P65" s="30"/>
      <c r="Q65" s="30"/>
      <c r="R65" s="30"/>
      <c r="S65" s="30"/>
    </row>
    <row r="66" spans="1:19" x14ac:dyDescent="0.25">
      <c r="A66" t="s">
        <v>487</v>
      </c>
      <c r="B66" t="s">
        <v>1310</v>
      </c>
      <c r="C66" t="s">
        <v>254</v>
      </c>
      <c r="D66" t="str">
        <f>VLOOKUP(C66,'Programas-Mestrado'!$C:$D,2,0)</f>
        <v>PPGM</v>
      </c>
      <c r="E66" t="s">
        <v>517</v>
      </c>
      <c r="F66" s="10">
        <v>43709</v>
      </c>
      <c r="G66" s="10">
        <v>44196</v>
      </c>
      <c r="H66" t="s">
        <v>986</v>
      </c>
      <c r="I66" t="s">
        <v>7233</v>
      </c>
      <c r="J66" t="s">
        <v>1024</v>
      </c>
      <c r="K66" t="s">
        <v>3351</v>
      </c>
      <c r="N66" s="30"/>
      <c r="P66" s="30"/>
      <c r="Q66" s="30"/>
      <c r="R66" s="30"/>
      <c r="S66" s="30"/>
    </row>
    <row r="67" spans="1:19" x14ac:dyDescent="0.25">
      <c r="A67" t="s">
        <v>488</v>
      </c>
      <c r="B67" t="s">
        <v>1311</v>
      </c>
      <c r="C67" t="s">
        <v>254</v>
      </c>
      <c r="D67" t="str">
        <f>VLOOKUP(C67,'Programas-Mestrado'!$C:$D,2,0)</f>
        <v>PPGM</v>
      </c>
      <c r="E67" t="s">
        <v>517</v>
      </c>
      <c r="F67" s="10">
        <v>43709</v>
      </c>
      <c r="G67" s="10">
        <v>44530</v>
      </c>
      <c r="H67" t="s">
        <v>986</v>
      </c>
      <c r="I67" t="s">
        <v>7233</v>
      </c>
      <c r="J67" t="s">
        <v>1025</v>
      </c>
      <c r="K67" t="s">
        <v>3351</v>
      </c>
      <c r="N67" s="30"/>
      <c r="P67" s="30"/>
      <c r="Q67" s="30"/>
      <c r="R67" s="30"/>
      <c r="S67" s="30"/>
    </row>
    <row r="68" spans="1:19" x14ac:dyDescent="0.25">
      <c r="A68" t="s">
        <v>489</v>
      </c>
      <c r="B68" t="s">
        <v>1312</v>
      </c>
      <c r="C68" t="s">
        <v>254</v>
      </c>
      <c r="D68" t="str">
        <f>VLOOKUP(C68,'Programas-Mestrado'!$C:$D,2,0)</f>
        <v>PPGM</v>
      </c>
      <c r="E68" t="s">
        <v>517</v>
      </c>
      <c r="F68" s="10">
        <v>43709</v>
      </c>
      <c r="G68" s="10">
        <v>44620</v>
      </c>
      <c r="H68" t="s">
        <v>986</v>
      </c>
      <c r="I68" t="s">
        <v>7233</v>
      </c>
      <c r="J68" t="s">
        <v>1025</v>
      </c>
      <c r="K68" t="s">
        <v>3351</v>
      </c>
      <c r="N68" s="30"/>
      <c r="P68" s="30"/>
      <c r="Q68" s="30"/>
      <c r="R68" s="30"/>
      <c r="S68" s="30"/>
    </row>
    <row r="69" spans="1:19" x14ac:dyDescent="0.25">
      <c r="A69" t="s">
        <v>490</v>
      </c>
      <c r="B69" t="s">
        <v>1313</v>
      </c>
      <c r="C69" t="s">
        <v>254</v>
      </c>
      <c r="D69" t="str">
        <f>VLOOKUP(C69,'Programas-Mestrado'!$C:$D,2,0)</f>
        <v>PPGM</v>
      </c>
      <c r="E69" t="s">
        <v>517</v>
      </c>
      <c r="F69" s="10">
        <v>43709</v>
      </c>
      <c r="G69" s="10">
        <v>44196</v>
      </c>
      <c r="H69" t="s">
        <v>986</v>
      </c>
      <c r="I69" t="s">
        <v>7233</v>
      </c>
      <c r="J69" t="s">
        <v>1024</v>
      </c>
      <c r="K69" t="s">
        <v>3351</v>
      </c>
      <c r="N69" s="30"/>
      <c r="P69" s="30"/>
      <c r="Q69" s="30"/>
      <c r="R69" s="30"/>
      <c r="S69" s="30"/>
    </row>
    <row r="70" spans="1:19" x14ac:dyDescent="0.25">
      <c r="A70" t="s">
        <v>492</v>
      </c>
      <c r="B70" t="s">
        <v>1314</v>
      </c>
      <c r="C70" t="s">
        <v>254</v>
      </c>
      <c r="D70" t="str">
        <f>VLOOKUP(C70,'Programas-Mestrado'!$C:$D,2,0)</f>
        <v>PPGM</v>
      </c>
      <c r="E70" t="s">
        <v>517</v>
      </c>
      <c r="F70" s="10">
        <v>43709</v>
      </c>
      <c r="G70" s="10">
        <v>44469</v>
      </c>
      <c r="H70" t="s">
        <v>986</v>
      </c>
      <c r="I70" t="s">
        <v>7233</v>
      </c>
      <c r="J70" t="s">
        <v>3381</v>
      </c>
      <c r="K70" t="s">
        <v>3351</v>
      </c>
      <c r="N70" s="30"/>
      <c r="P70" s="30"/>
      <c r="Q70" s="30"/>
      <c r="R70" s="30"/>
      <c r="S70" s="30"/>
    </row>
    <row r="71" spans="1:19" x14ac:dyDescent="0.25">
      <c r="A71" t="s">
        <v>493</v>
      </c>
      <c r="B71" t="s">
        <v>1315</v>
      </c>
      <c r="C71" t="s">
        <v>254</v>
      </c>
      <c r="D71" t="str">
        <f>VLOOKUP(C71,'Programas-Mestrado'!$C:$D,2,0)</f>
        <v>PPGM</v>
      </c>
      <c r="E71" t="s">
        <v>517</v>
      </c>
      <c r="F71" s="10">
        <v>43709</v>
      </c>
      <c r="G71" s="10">
        <v>44804</v>
      </c>
      <c r="H71" t="s">
        <v>986</v>
      </c>
      <c r="I71" t="s">
        <v>7233</v>
      </c>
      <c r="J71" t="s">
        <v>3381</v>
      </c>
      <c r="K71" t="s">
        <v>3351</v>
      </c>
      <c r="N71" s="30"/>
      <c r="P71" s="30"/>
      <c r="Q71" s="30"/>
      <c r="R71" s="30"/>
      <c r="S71" s="30"/>
    </row>
    <row r="72" spans="1:19" x14ac:dyDescent="0.25">
      <c r="A72" t="s">
        <v>495</v>
      </c>
      <c r="B72" t="s">
        <v>1500</v>
      </c>
      <c r="C72" t="s">
        <v>254</v>
      </c>
      <c r="D72" t="str">
        <f>VLOOKUP(C72,'Programas-Mestrado'!$C:$D,2,0)</f>
        <v>PPGM</v>
      </c>
      <c r="E72" t="s">
        <v>517</v>
      </c>
      <c r="F72" s="10">
        <v>43709</v>
      </c>
      <c r="G72" s="10">
        <v>44773</v>
      </c>
      <c r="H72" t="s">
        <v>986</v>
      </c>
      <c r="I72" t="s">
        <v>7233</v>
      </c>
      <c r="J72" t="s">
        <v>3381</v>
      </c>
      <c r="K72" t="s">
        <v>3351</v>
      </c>
      <c r="N72" s="30"/>
      <c r="P72" s="30"/>
      <c r="Q72" s="30"/>
      <c r="R72" s="30"/>
      <c r="S72" s="30"/>
    </row>
    <row r="73" spans="1:19" x14ac:dyDescent="0.25">
      <c r="A73" t="s">
        <v>974</v>
      </c>
      <c r="B73" t="s">
        <v>1502</v>
      </c>
      <c r="C73" t="s">
        <v>254</v>
      </c>
      <c r="D73" t="str">
        <f>VLOOKUP(C73,'Programas-Mestrado'!$C:$D,2,0)</f>
        <v>PPGM</v>
      </c>
      <c r="E73" t="s">
        <v>517</v>
      </c>
      <c r="F73" s="10">
        <v>43709</v>
      </c>
      <c r="G73" s="10">
        <v>45138</v>
      </c>
      <c r="H73" t="s">
        <v>986</v>
      </c>
      <c r="I73" t="s">
        <v>7233</v>
      </c>
      <c r="J73" t="s">
        <v>1024</v>
      </c>
      <c r="K73" t="s">
        <v>3351</v>
      </c>
      <c r="N73" s="30"/>
      <c r="P73" s="30"/>
      <c r="Q73" s="30"/>
      <c r="R73" s="30"/>
      <c r="S73" s="30"/>
    </row>
    <row r="74" spans="1:19" x14ac:dyDescent="0.25">
      <c r="A74" t="s">
        <v>498</v>
      </c>
      <c r="B74" t="s">
        <v>1316</v>
      </c>
      <c r="C74" t="s">
        <v>254</v>
      </c>
      <c r="D74" t="str">
        <f>VLOOKUP(C74,'Programas-Mestrado'!$C:$D,2,0)</f>
        <v>PPGM</v>
      </c>
      <c r="E74" t="s">
        <v>517</v>
      </c>
      <c r="F74" s="10">
        <v>43709</v>
      </c>
      <c r="G74" s="10">
        <v>44500</v>
      </c>
      <c r="H74" t="s">
        <v>986</v>
      </c>
      <c r="I74" t="s">
        <v>7233</v>
      </c>
      <c r="J74" t="s">
        <v>1024</v>
      </c>
      <c r="K74" t="s">
        <v>3351</v>
      </c>
      <c r="N74" s="30"/>
      <c r="P74" s="30"/>
      <c r="Q74" s="30"/>
      <c r="R74" s="30"/>
      <c r="S74" s="30"/>
    </row>
    <row r="75" spans="1:19" x14ac:dyDescent="0.25">
      <c r="A75" t="s">
        <v>501</v>
      </c>
      <c r="B75" t="s">
        <v>1317</v>
      </c>
      <c r="C75" t="s">
        <v>254</v>
      </c>
      <c r="D75" t="str">
        <f>VLOOKUP(C75,'Programas-Mestrado'!$C:$D,2,0)</f>
        <v>PPGM</v>
      </c>
      <c r="E75" t="s">
        <v>517</v>
      </c>
      <c r="F75" s="10">
        <v>43709</v>
      </c>
      <c r="G75" s="10">
        <v>44804</v>
      </c>
      <c r="H75" t="s">
        <v>986</v>
      </c>
      <c r="I75" t="s">
        <v>7233</v>
      </c>
      <c r="J75" t="s">
        <v>3381</v>
      </c>
      <c r="K75" t="s">
        <v>3351</v>
      </c>
      <c r="N75" s="30"/>
      <c r="P75" s="30"/>
      <c r="Q75" s="30"/>
      <c r="R75" s="30"/>
      <c r="S75" s="30"/>
    </row>
    <row r="76" spans="1:19" x14ac:dyDescent="0.25">
      <c r="A76" t="s">
        <v>502</v>
      </c>
      <c r="B76" t="s">
        <v>1505</v>
      </c>
      <c r="C76" t="s">
        <v>254</v>
      </c>
      <c r="D76" t="str">
        <f>VLOOKUP(C76,'Programas-Mestrado'!$C:$D,2,0)</f>
        <v>PPGM</v>
      </c>
      <c r="E76" t="s">
        <v>517</v>
      </c>
      <c r="F76" s="10">
        <v>43709</v>
      </c>
      <c r="G76" s="10">
        <v>44926</v>
      </c>
      <c r="H76" t="s">
        <v>986</v>
      </c>
      <c r="I76" t="s">
        <v>7233</v>
      </c>
      <c r="J76" t="s">
        <v>1025</v>
      </c>
      <c r="K76" t="s">
        <v>3351</v>
      </c>
      <c r="N76" s="30"/>
      <c r="P76" s="30"/>
      <c r="Q76" s="30"/>
      <c r="R76" s="30"/>
      <c r="S76" s="30"/>
    </row>
    <row r="77" spans="1:19" x14ac:dyDescent="0.25">
      <c r="A77" t="s">
        <v>503</v>
      </c>
      <c r="B77" t="s">
        <v>1318</v>
      </c>
      <c r="C77" t="s">
        <v>254</v>
      </c>
      <c r="D77" t="str">
        <f>VLOOKUP(C77,'Programas-Mestrado'!$C:$D,2,0)</f>
        <v>PPGM</v>
      </c>
      <c r="E77" t="s">
        <v>517</v>
      </c>
      <c r="F77" s="10">
        <v>43709</v>
      </c>
      <c r="G77" s="10">
        <v>44439</v>
      </c>
      <c r="H77" t="s">
        <v>986</v>
      </c>
      <c r="I77" t="s">
        <v>7233</v>
      </c>
      <c r="J77" t="s">
        <v>1025</v>
      </c>
      <c r="K77" t="s">
        <v>3351</v>
      </c>
      <c r="N77" s="30"/>
      <c r="P77" s="30"/>
      <c r="Q77" s="30"/>
      <c r="R77" s="30"/>
      <c r="S77" s="30"/>
    </row>
    <row r="78" spans="1:19" x14ac:dyDescent="0.25">
      <c r="A78" t="s">
        <v>563</v>
      </c>
      <c r="B78" t="s">
        <v>1319</v>
      </c>
      <c r="C78" t="s">
        <v>254</v>
      </c>
      <c r="D78" t="str">
        <f>VLOOKUP(C78,'Programas-Mestrado'!$C:$D,2,0)</f>
        <v>PPGM</v>
      </c>
      <c r="E78" t="s">
        <v>517</v>
      </c>
      <c r="F78" s="10">
        <v>43709</v>
      </c>
      <c r="G78" s="10">
        <v>45138</v>
      </c>
      <c r="H78" t="s">
        <v>986</v>
      </c>
      <c r="I78" t="s">
        <v>7233</v>
      </c>
      <c r="J78" t="s">
        <v>1025</v>
      </c>
      <c r="K78" t="s">
        <v>3351</v>
      </c>
      <c r="N78" s="30"/>
      <c r="P78" s="30"/>
      <c r="Q78" s="30"/>
      <c r="R78" s="30"/>
      <c r="S78" s="30"/>
    </row>
    <row r="79" spans="1:19" x14ac:dyDescent="0.25">
      <c r="A79" t="s">
        <v>679</v>
      </c>
      <c r="B79" t="s">
        <v>1320</v>
      </c>
      <c r="C79" t="s">
        <v>254</v>
      </c>
      <c r="D79" t="str">
        <f>VLOOKUP(C79,'Programas-Mestrado'!$C:$D,2,0)</f>
        <v>PPGM</v>
      </c>
      <c r="E79" t="s">
        <v>258</v>
      </c>
      <c r="F79" s="10">
        <v>43709</v>
      </c>
      <c r="G79" s="10">
        <v>44286</v>
      </c>
      <c r="H79" t="s">
        <v>986</v>
      </c>
      <c r="I79" t="s">
        <v>7233</v>
      </c>
      <c r="J79" t="s">
        <v>1024</v>
      </c>
      <c r="K79" t="s">
        <v>3351</v>
      </c>
      <c r="N79" s="30"/>
      <c r="P79" s="30"/>
      <c r="Q79" s="30"/>
      <c r="R79" s="30"/>
      <c r="S79" s="30"/>
    </row>
    <row r="80" spans="1:19" x14ac:dyDescent="0.25">
      <c r="A80" t="s">
        <v>863</v>
      </c>
      <c r="B80" t="s">
        <v>1321</v>
      </c>
      <c r="C80" t="s">
        <v>254</v>
      </c>
      <c r="D80" t="str">
        <f>VLOOKUP(C80,'Programas-Mestrado'!$C:$D,2,0)</f>
        <v>PPGM</v>
      </c>
      <c r="E80" t="s">
        <v>258</v>
      </c>
      <c r="F80" s="10">
        <v>43709</v>
      </c>
      <c r="G80" s="10">
        <v>44439</v>
      </c>
      <c r="H80" t="s">
        <v>986</v>
      </c>
      <c r="I80" t="s">
        <v>7233</v>
      </c>
      <c r="J80" t="s">
        <v>1025</v>
      </c>
      <c r="K80" t="s">
        <v>3351</v>
      </c>
      <c r="N80" s="30"/>
      <c r="P80" s="30"/>
      <c r="Q80" s="30"/>
      <c r="R80" s="30"/>
      <c r="S80" s="30"/>
    </row>
    <row r="81" spans="1:19" x14ac:dyDescent="0.25">
      <c r="A81" t="s">
        <v>705</v>
      </c>
      <c r="B81" t="s">
        <v>1322</v>
      </c>
      <c r="C81" t="s">
        <v>254</v>
      </c>
      <c r="D81" t="str">
        <f>VLOOKUP(C81,'Programas-Mestrado'!$C:$D,2,0)</f>
        <v>PPGM</v>
      </c>
      <c r="E81" t="s">
        <v>258</v>
      </c>
      <c r="F81" s="10">
        <v>43709</v>
      </c>
      <c r="G81" s="10">
        <v>44255</v>
      </c>
      <c r="H81" t="s">
        <v>986</v>
      </c>
      <c r="I81" t="s">
        <v>7233</v>
      </c>
      <c r="J81" t="s">
        <v>1024</v>
      </c>
      <c r="K81" t="s">
        <v>3351</v>
      </c>
      <c r="N81" s="30"/>
      <c r="P81" s="30"/>
      <c r="Q81" s="30"/>
      <c r="R81" s="30"/>
      <c r="S81" s="30"/>
    </row>
    <row r="82" spans="1:19" x14ac:dyDescent="0.25">
      <c r="A82" t="s">
        <v>680</v>
      </c>
      <c r="B82" t="s">
        <v>1323</v>
      </c>
      <c r="C82" t="s">
        <v>254</v>
      </c>
      <c r="D82" t="str">
        <f>VLOOKUP(C82,'Programas-Mestrado'!$C:$D,2,0)</f>
        <v>PPGM</v>
      </c>
      <c r="E82" t="s">
        <v>258</v>
      </c>
      <c r="F82" s="10">
        <v>43709</v>
      </c>
      <c r="G82" s="10">
        <v>44377</v>
      </c>
      <c r="H82" t="s">
        <v>986</v>
      </c>
      <c r="I82" t="s">
        <v>7233</v>
      </c>
      <c r="J82" t="s">
        <v>3381</v>
      </c>
      <c r="K82" t="s">
        <v>3351</v>
      </c>
      <c r="N82" s="30"/>
      <c r="P82" s="30"/>
      <c r="Q82" s="30"/>
      <c r="R82" s="30"/>
      <c r="S82" s="30"/>
    </row>
    <row r="83" spans="1:19" x14ac:dyDescent="0.25">
      <c r="A83" t="s">
        <v>197</v>
      </c>
      <c r="B83" t="s">
        <v>1324</v>
      </c>
      <c r="C83" t="s">
        <v>254</v>
      </c>
      <c r="D83" t="str">
        <f>VLOOKUP(C83,'Programas-Mestrado'!$C:$D,2,0)</f>
        <v>PPGM</v>
      </c>
      <c r="E83" t="s">
        <v>258</v>
      </c>
      <c r="F83" s="10">
        <v>43709</v>
      </c>
      <c r="G83" s="10">
        <v>44043</v>
      </c>
      <c r="H83" t="s">
        <v>986</v>
      </c>
      <c r="I83" t="s">
        <v>7233</v>
      </c>
      <c r="J83" t="s">
        <v>1025</v>
      </c>
      <c r="K83" t="s">
        <v>3351</v>
      </c>
      <c r="N83" s="30"/>
      <c r="P83" s="30"/>
      <c r="Q83" s="30"/>
      <c r="R83" s="30"/>
      <c r="S83" s="30"/>
    </row>
    <row r="84" spans="1:19" x14ac:dyDescent="0.25">
      <c r="A84" t="s">
        <v>915</v>
      </c>
      <c r="B84" t="s">
        <v>1325</v>
      </c>
      <c r="C84" t="s">
        <v>254</v>
      </c>
      <c r="D84" t="str">
        <f>VLOOKUP(C84,'Programas-Mestrado'!$C:$D,2,0)</f>
        <v>PPGM</v>
      </c>
      <c r="E84" t="s">
        <v>258</v>
      </c>
      <c r="F84" s="10">
        <v>43709</v>
      </c>
      <c r="G84" s="10">
        <v>44469</v>
      </c>
      <c r="H84" t="s">
        <v>986</v>
      </c>
      <c r="I84" t="s">
        <v>7233</v>
      </c>
      <c r="J84" t="s">
        <v>3381</v>
      </c>
      <c r="K84" t="s">
        <v>3351</v>
      </c>
      <c r="N84" s="30"/>
      <c r="P84" s="30"/>
      <c r="Q84" s="30"/>
      <c r="R84" s="30"/>
      <c r="S84" s="30"/>
    </row>
    <row r="85" spans="1:19" x14ac:dyDescent="0.25">
      <c r="A85" t="s">
        <v>917</v>
      </c>
      <c r="B85" t="s">
        <v>1326</v>
      </c>
      <c r="C85" t="s">
        <v>227</v>
      </c>
      <c r="D85" t="str">
        <f>VLOOKUP(C85,'Programas-Mestrado'!$C:$D,2,0)</f>
        <v>PPGCC</v>
      </c>
      <c r="E85" t="s">
        <v>517</v>
      </c>
      <c r="F85" s="10">
        <v>43709</v>
      </c>
      <c r="G85" s="10">
        <v>44196</v>
      </c>
      <c r="H85" t="s">
        <v>986</v>
      </c>
      <c r="I85" t="s">
        <v>7233</v>
      </c>
      <c r="J85" t="s">
        <v>1025</v>
      </c>
      <c r="K85" t="s">
        <v>3351</v>
      </c>
      <c r="N85" s="30"/>
      <c r="P85" s="30"/>
      <c r="Q85" s="30"/>
      <c r="R85" s="30"/>
      <c r="S85" s="30"/>
    </row>
    <row r="86" spans="1:19" x14ac:dyDescent="0.25">
      <c r="A86" t="s">
        <v>292</v>
      </c>
      <c r="B86" t="s">
        <v>1327</v>
      </c>
      <c r="C86" t="s">
        <v>227</v>
      </c>
      <c r="D86" t="str">
        <f>VLOOKUP(C86,'Programas-Mestrado'!$C:$D,2,0)</f>
        <v>PPGCC</v>
      </c>
      <c r="E86" t="s">
        <v>517</v>
      </c>
      <c r="F86" s="10">
        <v>43709</v>
      </c>
      <c r="G86" s="10">
        <v>44286</v>
      </c>
      <c r="H86" t="s">
        <v>986</v>
      </c>
      <c r="I86" t="s">
        <v>7233</v>
      </c>
      <c r="J86" t="s">
        <v>3381</v>
      </c>
      <c r="K86" t="s">
        <v>3351</v>
      </c>
      <c r="N86" s="30"/>
      <c r="P86" s="30"/>
      <c r="Q86" s="30"/>
      <c r="R86" s="30"/>
      <c r="S86" s="30"/>
    </row>
    <row r="87" spans="1:19" x14ac:dyDescent="0.25">
      <c r="A87" t="s">
        <v>293</v>
      </c>
      <c r="B87" t="s">
        <v>2070</v>
      </c>
      <c r="C87" t="s">
        <v>227</v>
      </c>
      <c r="D87" t="str">
        <f>VLOOKUP(C87,'Programas-Mestrado'!$C:$D,2,0)</f>
        <v>PPGCC</v>
      </c>
      <c r="E87" t="s">
        <v>517</v>
      </c>
      <c r="F87" s="10">
        <v>43709</v>
      </c>
      <c r="G87" s="10">
        <v>44196</v>
      </c>
      <c r="H87" t="s">
        <v>986</v>
      </c>
      <c r="I87" t="s">
        <v>7233</v>
      </c>
      <c r="J87" t="s">
        <v>1025</v>
      </c>
      <c r="K87" t="s">
        <v>3351</v>
      </c>
      <c r="N87" s="30"/>
      <c r="P87" s="30"/>
      <c r="Q87" s="30"/>
      <c r="R87" s="30"/>
      <c r="S87" s="30"/>
    </row>
    <row r="88" spans="1:19" x14ac:dyDescent="0.25">
      <c r="A88" t="s">
        <v>295</v>
      </c>
      <c r="B88" t="s">
        <v>1328</v>
      </c>
      <c r="C88" t="s">
        <v>227</v>
      </c>
      <c r="D88" t="str">
        <f>VLOOKUP(C88,'Programas-Mestrado'!$C:$D,2,0)</f>
        <v>PPGCC</v>
      </c>
      <c r="E88" t="s">
        <v>517</v>
      </c>
      <c r="F88" s="10">
        <v>43709</v>
      </c>
      <c r="G88" s="10">
        <v>44439</v>
      </c>
      <c r="H88" t="s">
        <v>986</v>
      </c>
      <c r="I88" t="s">
        <v>7233</v>
      </c>
      <c r="J88" t="s">
        <v>3381</v>
      </c>
      <c r="K88" t="s">
        <v>3351</v>
      </c>
      <c r="N88" s="30"/>
      <c r="P88" s="30"/>
      <c r="Q88" s="30"/>
      <c r="R88" s="30"/>
      <c r="S88" s="30"/>
    </row>
    <row r="89" spans="1:19" x14ac:dyDescent="0.25">
      <c r="A89" t="s">
        <v>296</v>
      </c>
      <c r="B89" t="s">
        <v>1516</v>
      </c>
      <c r="C89" t="s">
        <v>227</v>
      </c>
      <c r="D89" t="str">
        <f>VLOOKUP(C89,'Programas-Mestrado'!$C:$D,2,0)</f>
        <v>PPGCC</v>
      </c>
      <c r="E89" t="s">
        <v>517</v>
      </c>
      <c r="F89" s="10">
        <v>43709</v>
      </c>
      <c r="G89" s="10">
        <v>44469</v>
      </c>
      <c r="H89" t="s">
        <v>986</v>
      </c>
      <c r="I89" t="s">
        <v>7233</v>
      </c>
      <c r="J89" t="s">
        <v>3381</v>
      </c>
      <c r="K89" t="s">
        <v>3351</v>
      </c>
      <c r="N89" s="30"/>
      <c r="P89" s="30"/>
      <c r="Q89" s="30"/>
      <c r="R89" s="30"/>
      <c r="S89" s="30"/>
    </row>
    <row r="90" spans="1:19" x14ac:dyDescent="0.25">
      <c r="A90" t="s">
        <v>538</v>
      </c>
      <c r="B90" t="s">
        <v>1329</v>
      </c>
      <c r="C90" t="s">
        <v>227</v>
      </c>
      <c r="D90" t="str">
        <f>VLOOKUP(C90,'Programas-Mestrado'!$C:$D,2,0)</f>
        <v>PPGCC</v>
      </c>
      <c r="E90" t="s">
        <v>517</v>
      </c>
      <c r="F90" s="10">
        <v>43709</v>
      </c>
      <c r="G90" s="10">
        <v>44043</v>
      </c>
      <c r="H90" t="s">
        <v>986</v>
      </c>
      <c r="I90" t="s">
        <v>7233</v>
      </c>
      <c r="J90" t="s">
        <v>3381</v>
      </c>
      <c r="K90" t="s">
        <v>3351</v>
      </c>
      <c r="N90" s="30"/>
      <c r="P90" s="30"/>
      <c r="Q90" s="30"/>
      <c r="R90" s="30"/>
      <c r="S90" s="30"/>
    </row>
    <row r="91" spans="1:19" x14ac:dyDescent="0.25">
      <c r="A91" t="s">
        <v>3843</v>
      </c>
      <c r="B91" t="s">
        <v>5007</v>
      </c>
      <c r="C91" t="s">
        <v>227</v>
      </c>
      <c r="D91" t="str">
        <f>VLOOKUP(C91,'Programas-Mestrado'!$C:$D,2,0)</f>
        <v>PPGCC</v>
      </c>
      <c r="E91" t="s">
        <v>258</v>
      </c>
      <c r="F91" s="10">
        <v>44805</v>
      </c>
      <c r="G91" s="10">
        <v>45046</v>
      </c>
      <c r="H91" t="s">
        <v>986</v>
      </c>
      <c r="I91" t="s">
        <v>7233</v>
      </c>
      <c r="J91" t="s">
        <v>1025</v>
      </c>
      <c r="K91" t="s">
        <v>3351</v>
      </c>
      <c r="N91" s="30"/>
      <c r="P91" s="30"/>
      <c r="Q91" s="30"/>
      <c r="R91" s="30"/>
      <c r="S91" s="30"/>
    </row>
    <row r="92" spans="1:19" x14ac:dyDescent="0.25">
      <c r="A92" t="s">
        <v>729</v>
      </c>
      <c r="B92" t="s">
        <v>1330</v>
      </c>
      <c r="C92" t="s">
        <v>227</v>
      </c>
      <c r="D92" t="str">
        <f>VLOOKUP(C92,'Programas-Mestrado'!$C:$D,2,0)</f>
        <v>PPGCC</v>
      </c>
      <c r="E92" t="s">
        <v>258</v>
      </c>
      <c r="F92" s="10">
        <v>43709</v>
      </c>
      <c r="G92" s="10">
        <v>44074</v>
      </c>
      <c r="H92" t="s">
        <v>986</v>
      </c>
      <c r="I92" t="s">
        <v>7233</v>
      </c>
      <c r="J92" t="s">
        <v>1025</v>
      </c>
      <c r="K92" t="s">
        <v>3351</v>
      </c>
      <c r="N92" s="30"/>
      <c r="P92" s="30"/>
      <c r="Q92" s="30"/>
      <c r="R92" s="30"/>
      <c r="S92" s="30"/>
    </row>
    <row r="93" spans="1:19" x14ac:dyDescent="0.25">
      <c r="A93" t="s">
        <v>3432</v>
      </c>
      <c r="B93" t="s">
        <v>3447</v>
      </c>
      <c r="C93" t="s">
        <v>227</v>
      </c>
      <c r="D93" t="str">
        <f>VLOOKUP(C93,'Programas-Mestrado'!$C:$D,2,0)</f>
        <v>PPGCC</v>
      </c>
      <c r="E93" t="s">
        <v>258</v>
      </c>
      <c r="F93" s="10">
        <v>44075</v>
      </c>
      <c r="G93" s="10">
        <v>44620</v>
      </c>
      <c r="H93" t="s">
        <v>986</v>
      </c>
      <c r="I93" t="s">
        <v>7233</v>
      </c>
      <c r="J93" t="s">
        <v>1027</v>
      </c>
      <c r="K93" t="s">
        <v>3351</v>
      </c>
      <c r="N93" s="30"/>
      <c r="P93" s="30"/>
      <c r="Q93" s="30"/>
      <c r="R93" s="30"/>
      <c r="S93" s="30"/>
    </row>
    <row r="94" spans="1:19" x14ac:dyDescent="0.25">
      <c r="A94" t="s">
        <v>28</v>
      </c>
      <c r="B94" t="s">
        <v>1331</v>
      </c>
      <c r="C94" t="s">
        <v>227</v>
      </c>
      <c r="D94" t="str">
        <f>VLOOKUP(C94,'Programas-Mestrado'!$C:$D,2,0)</f>
        <v>PPGCC</v>
      </c>
      <c r="E94" t="s">
        <v>258</v>
      </c>
      <c r="F94" s="10">
        <v>43709</v>
      </c>
      <c r="G94" s="10">
        <v>44227</v>
      </c>
      <c r="H94" t="s">
        <v>986</v>
      </c>
      <c r="I94" t="s">
        <v>7233</v>
      </c>
      <c r="J94" t="s">
        <v>3381</v>
      </c>
      <c r="K94" t="s">
        <v>3351</v>
      </c>
      <c r="N94" s="30"/>
      <c r="P94" s="30"/>
      <c r="Q94" s="30"/>
      <c r="R94" s="30"/>
      <c r="S94" s="30"/>
    </row>
    <row r="95" spans="1:19" x14ac:dyDescent="0.25">
      <c r="A95" t="s">
        <v>31</v>
      </c>
      <c r="B95" t="s">
        <v>1332</v>
      </c>
      <c r="C95" t="s">
        <v>227</v>
      </c>
      <c r="D95" t="str">
        <f>VLOOKUP(C95,'Programas-Mestrado'!$C:$D,2,0)</f>
        <v>PPGCC</v>
      </c>
      <c r="E95" t="s">
        <v>258</v>
      </c>
      <c r="F95" s="10">
        <v>43709</v>
      </c>
      <c r="G95" s="10">
        <v>44227</v>
      </c>
      <c r="H95" t="s">
        <v>986</v>
      </c>
      <c r="I95" t="s">
        <v>7233</v>
      </c>
      <c r="J95" t="s">
        <v>3381</v>
      </c>
      <c r="K95" t="s">
        <v>3351</v>
      </c>
      <c r="N95" s="30"/>
      <c r="P95" s="30"/>
      <c r="Q95" s="30"/>
      <c r="R95" s="30"/>
      <c r="S95" s="30"/>
    </row>
    <row r="96" spans="1:19" x14ac:dyDescent="0.25">
      <c r="A96" t="s">
        <v>732</v>
      </c>
      <c r="B96" t="s">
        <v>1333</v>
      </c>
      <c r="C96" t="s">
        <v>227</v>
      </c>
      <c r="D96" t="str">
        <f>VLOOKUP(C96,'Programas-Mestrado'!$C:$D,2,0)</f>
        <v>PPGCC</v>
      </c>
      <c r="E96" t="s">
        <v>258</v>
      </c>
      <c r="F96" s="10">
        <v>43709</v>
      </c>
      <c r="G96" s="10">
        <v>44196</v>
      </c>
      <c r="H96" t="s">
        <v>986</v>
      </c>
      <c r="I96" t="s">
        <v>7233</v>
      </c>
      <c r="J96" t="s">
        <v>3381</v>
      </c>
      <c r="K96" t="s">
        <v>3351</v>
      </c>
      <c r="N96" s="30"/>
      <c r="P96" s="30"/>
      <c r="Q96" s="30"/>
      <c r="R96" s="30"/>
      <c r="S96" s="30"/>
    </row>
    <row r="97" spans="1:19" x14ac:dyDescent="0.25">
      <c r="A97" t="s">
        <v>733</v>
      </c>
      <c r="B97" t="s">
        <v>1334</v>
      </c>
      <c r="C97" t="s">
        <v>227</v>
      </c>
      <c r="D97" t="str">
        <f>VLOOKUP(C97,'Programas-Mestrado'!$C:$D,2,0)</f>
        <v>PPGCC</v>
      </c>
      <c r="E97" t="s">
        <v>258</v>
      </c>
      <c r="F97" s="10">
        <v>43709</v>
      </c>
      <c r="G97" s="10">
        <v>44439</v>
      </c>
      <c r="H97" t="s">
        <v>986</v>
      </c>
      <c r="I97" t="s">
        <v>7233</v>
      </c>
      <c r="J97" t="s">
        <v>3381</v>
      </c>
      <c r="K97" t="s">
        <v>3351</v>
      </c>
      <c r="N97" s="30"/>
      <c r="P97" s="30"/>
      <c r="Q97" s="30"/>
      <c r="R97" s="30"/>
      <c r="S97" s="30"/>
    </row>
    <row r="98" spans="1:19" x14ac:dyDescent="0.25">
      <c r="A98" t="s">
        <v>734</v>
      </c>
      <c r="B98" t="s">
        <v>1335</v>
      </c>
      <c r="C98" t="s">
        <v>227</v>
      </c>
      <c r="D98" t="str">
        <f>VLOOKUP(C98,'Programas-Mestrado'!$C:$D,2,0)</f>
        <v>PPGCC</v>
      </c>
      <c r="E98" t="s">
        <v>258</v>
      </c>
      <c r="F98" s="10">
        <v>43709</v>
      </c>
      <c r="G98" s="10">
        <v>44255</v>
      </c>
      <c r="H98" t="s">
        <v>986</v>
      </c>
      <c r="I98" t="s">
        <v>7233</v>
      </c>
      <c r="J98" t="s">
        <v>1025</v>
      </c>
      <c r="K98" t="s">
        <v>3351</v>
      </c>
      <c r="N98" s="30"/>
      <c r="P98" s="30"/>
      <c r="Q98" s="30"/>
      <c r="R98" s="30"/>
      <c r="S98" s="30"/>
    </row>
    <row r="99" spans="1:19" x14ac:dyDescent="0.25">
      <c r="A99" t="s">
        <v>39</v>
      </c>
      <c r="B99" t="s">
        <v>1336</v>
      </c>
      <c r="C99" t="s">
        <v>227</v>
      </c>
      <c r="D99" t="str">
        <f>VLOOKUP(C99,'Programas-Mestrado'!$C:$D,2,0)</f>
        <v>PPGCC</v>
      </c>
      <c r="E99" t="s">
        <v>258</v>
      </c>
      <c r="F99" s="10">
        <v>43709</v>
      </c>
      <c r="G99" s="10">
        <v>44227</v>
      </c>
      <c r="H99" t="s">
        <v>986</v>
      </c>
      <c r="I99" t="s">
        <v>7233</v>
      </c>
      <c r="J99" t="s">
        <v>3381</v>
      </c>
      <c r="K99" t="s">
        <v>3351</v>
      </c>
      <c r="N99" s="30"/>
      <c r="P99" s="30"/>
      <c r="Q99" s="30"/>
      <c r="R99" s="30"/>
      <c r="S99" s="30"/>
    </row>
    <row r="100" spans="1:19" x14ac:dyDescent="0.25">
      <c r="A100" t="s">
        <v>425</v>
      </c>
      <c r="B100" t="s">
        <v>2200</v>
      </c>
      <c r="C100" t="s">
        <v>247</v>
      </c>
      <c r="D100" t="str">
        <f>VLOOKUP(C100,'Programas-Mestrado'!$C:$D,2,0)</f>
        <v>PPGFil</v>
      </c>
      <c r="E100" t="s">
        <v>517</v>
      </c>
      <c r="F100" s="10">
        <v>43709</v>
      </c>
      <c r="G100" s="10">
        <v>43890</v>
      </c>
      <c r="H100" t="s">
        <v>986</v>
      </c>
      <c r="I100" t="s">
        <v>7233</v>
      </c>
      <c r="J100" t="s">
        <v>1025</v>
      </c>
      <c r="K100" t="s">
        <v>3351</v>
      </c>
      <c r="N100" s="30"/>
      <c r="P100" s="30"/>
      <c r="Q100" s="30"/>
      <c r="R100" s="30"/>
      <c r="S100" s="30"/>
    </row>
    <row r="101" spans="1:19" x14ac:dyDescent="0.25">
      <c r="A101" t="s">
        <v>530</v>
      </c>
      <c r="B101" t="s">
        <v>2201</v>
      </c>
      <c r="C101" t="s">
        <v>247</v>
      </c>
      <c r="D101" t="str">
        <f>VLOOKUP(C101,'Programas-Mestrado'!$C:$D,2,0)</f>
        <v>PPGFil</v>
      </c>
      <c r="E101" t="s">
        <v>517</v>
      </c>
      <c r="F101" s="10">
        <v>43709</v>
      </c>
      <c r="G101" s="10">
        <v>43890</v>
      </c>
      <c r="H101" t="s">
        <v>986</v>
      </c>
      <c r="I101" t="s">
        <v>7233</v>
      </c>
      <c r="J101" t="s">
        <v>1025</v>
      </c>
      <c r="K101" t="s">
        <v>3351</v>
      </c>
      <c r="N101" s="30"/>
      <c r="P101" s="30"/>
      <c r="Q101" s="30"/>
      <c r="R101" s="30"/>
      <c r="S101" s="30"/>
    </row>
    <row r="102" spans="1:19" x14ac:dyDescent="0.25">
      <c r="A102" t="s">
        <v>427</v>
      </c>
      <c r="B102" t="s">
        <v>1422</v>
      </c>
      <c r="C102" t="s">
        <v>247</v>
      </c>
      <c r="D102" t="str">
        <f>VLOOKUP(C102,'Programas-Mestrado'!$C:$D,2,0)</f>
        <v>PPGFil</v>
      </c>
      <c r="E102" t="s">
        <v>517</v>
      </c>
      <c r="F102" s="10">
        <v>43709</v>
      </c>
      <c r="G102" s="10">
        <v>44377</v>
      </c>
      <c r="H102" t="s">
        <v>986</v>
      </c>
      <c r="I102" t="s">
        <v>7233</v>
      </c>
      <c r="J102" t="s">
        <v>1025</v>
      </c>
      <c r="K102" t="s">
        <v>3351</v>
      </c>
      <c r="N102" s="30"/>
      <c r="P102" s="30"/>
      <c r="Q102" s="30"/>
      <c r="R102" s="30"/>
      <c r="S102" s="30"/>
    </row>
    <row r="103" spans="1:19" x14ac:dyDescent="0.25">
      <c r="A103" t="s">
        <v>429</v>
      </c>
      <c r="B103" t="s">
        <v>1423</v>
      </c>
      <c r="C103" t="s">
        <v>247</v>
      </c>
      <c r="D103" t="str">
        <f>VLOOKUP(C103,'Programas-Mestrado'!$C:$D,2,0)</f>
        <v>PPGFil</v>
      </c>
      <c r="E103" t="s">
        <v>517</v>
      </c>
      <c r="F103" s="10">
        <v>43709</v>
      </c>
      <c r="G103" s="10">
        <v>44255</v>
      </c>
      <c r="H103" t="s">
        <v>986</v>
      </c>
      <c r="I103" t="s">
        <v>7233</v>
      </c>
      <c r="J103" t="s">
        <v>1024</v>
      </c>
      <c r="K103" t="s">
        <v>3351</v>
      </c>
      <c r="N103" s="30"/>
      <c r="P103" s="30"/>
      <c r="Q103" s="30"/>
      <c r="R103" s="30"/>
      <c r="S103" s="30"/>
    </row>
    <row r="104" spans="1:19" x14ac:dyDescent="0.25">
      <c r="A104" t="s">
        <v>431</v>
      </c>
      <c r="B104" t="s">
        <v>1424</v>
      </c>
      <c r="C104" t="s">
        <v>247</v>
      </c>
      <c r="D104" t="str">
        <f>VLOOKUP(C104,'Programas-Mestrado'!$C:$D,2,0)</f>
        <v>PPGFil</v>
      </c>
      <c r="E104" t="s">
        <v>517</v>
      </c>
      <c r="F104" s="10">
        <v>43709</v>
      </c>
      <c r="G104" s="10">
        <v>44469</v>
      </c>
      <c r="H104" t="s">
        <v>986</v>
      </c>
      <c r="I104" t="s">
        <v>7233</v>
      </c>
      <c r="J104" t="s">
        <v>1025</v>
      </c>
      <c r="K104" t="s">
        <v>3351</v>
      </c>
      <c r="N104" s="30"/>
      <c r="P104" s="30"/>
      <c r="Q104" s="30"/>
      <c r="R104" s="30"/>
      <c r="S104" s="30"/>
    </row>
    <row r="105" spans="1:19" x14ac:dyDescent="0.25">
      <c r="A105" t="s">
        <v>433</v>
      </c>
      <c r="B105" t="s">
        <v>1425</v>
      </c>
      <c r="C105" t="s">
        <v>247</v>
      </c>
      <c r="D105" t="str">
        <f>VLOOKUP(C105,'Programas-Mestrado'!$C:$D,2,0)</f>
        <v>PPGFil</v>
      </c>
      <c r="E105" t="s">
        <v>517</v>
      </c>
      <c r="F105" s="10">
        <v>43709</v>
      </c>
      <c r="G105" s="10">
        <v>44439</v>
      </c>
      <c r="H105" t="s">
        <v>986</v>
      </c>
      <c r="I105" t="s">
        <v>7233</v>
      </c>
      <c r="J105" t="s">
        <v>1025</v>
      </c>
      <c r="K105" t="s">
        <v>3351</v>
      </c>
      <c r="N105" s="30"/>
      <c r="P105" s="30"/>
      <c r="Q105" s="30"/>
      <c r="R105" s="30"/>
      <c r="S105" s="30"/>
    </row>
    <row r="106" spans="1:19" x14ac:dyDescent="0.25">
      <c r="A106" t="s">
        <v>1133</v>
      </c>
      <c r="B106" t="s">
        <v>1769</v>
      </c>
      <c r="C106" t="s">
        <v>247</v>
      </c>
      <c r="D106" t="str">
        <f>VLOOKUP(C106,'Programas-Mestrado'!$C:$D,2,0)</f>
        <v>PPGFil</v>
      </c>
      <c r="E106" t="s">
        <v>258</v>
      </c>
      <c r="F106" s="10">
        <v>43891</v>
      </c>
      <c r="G106" s="10">
        <v>44804</v>
      </c>
      <c r="H106" t="s">
        <v>986</v>
      </c>
      <c r="I106" t="s">
        <v>7233</v>
      </c>
      <c r="J106" t="s">
        <v>3381</v>
      </c>
      <c r="K106" t="s">
        <v>3351</v>
      </c>
      <c r="N106" s="30"/>
      <c r="P106" s="30"/>
      <c r="Q106" s="30"/>
      <c r="R106" s="30"/>
      <c r="S106" s="30"/>
    </row>
    <row r="107" spans="1:19" x14ac:dyDescent="0.25">
      <c r="A107" t="s">
        <v>436</v>
      </c>
      <c r="B107" t="s">
        <v>1532</v>
      </c>
      <c r="C107" t="s">
        <v>248</v>
      </c>
      <c r="D107" t="str">
        <f>VLOOKUP(C107,'Programas-Mestrado'!$C:$D,2,0)</f>
        <v>PPGF</v>
      </c>
      <c r="E107" t="s">
        <v>517</v>
      </c>
      <c r="F107" s="10">
        <v>43709</v>
      </c>
      <c r="G107" s="10">
        <v>44651</v>
      </c>
      <c r="H107" t="s">
        <v>986</v>
      </c>
      <c r="I107" t="s">
        <v>7233</v>
      </c>
      <c r="J107" t="s">
        <v>3381</v>
      </c>
      <c r="K107" t="s">
        <v>3351</v>
      </c>
      <c r="N107" s="30"/>
      <c r="P107" s="30"/>
      <c r="Q107" s="30"/>
      <c r="R107" s="30"/>
      <c r="S107" s="30"/>
    </row>
    <row r="108" spans="1:19" x14ac:dyDescent="0.25">
      <c r="A108" t="s">
        <v>438</v>
      </c>
      <c r="B108" t="s">
        <v>1337</v>
      </c>
      <c r="C108" t="s">
        <v>248</v>
      </c>
      <c r="D108" t="str">
        <f>VLOOKUP(C108,'Programas-Mestrado'!$C:$D,2,0)</f>
        <v>PPGF</v>
      </c>
      <c r="E108" t="s">
        <v>517</v>
      </c>
      <c r="F108" s="10">
        <v>43586</v>
      </c>
      <c r="G108" s="10">
        <v>44286</v>
      </c>
      <c r="H108" t="s">
        <v>986</v>
      </c>
      <c r="I108" t="s">
        <v>7233</v>
      </c>
      <c r="J108" t="s">
        <v>3861</v>
      </c>
      <c r="K108" t="s">
        <v>3351</v>
      </c>
      <c r="N108" s="30"/>
      <c r="P108" s="30"/>
      <c r="Q108" s="30"/>
      <c r="R108" s="30"/>
      <c r="S108" s="30"/>
    </row>
    <row r="109" spans="1:19" x14ac:dyDescent="0.25">
      <c r="A109" t="s">
        <v>439</v>
      </c>
      <c r="B109" t="s">
        <v>1534</v>
      </c>
      <c r="C109" t="s">
        <v>248</v>
      </c>
      <c r="D109" t="str">
        <f>VLOOKUP(C109,'Programas-Mestrado'!$C:$D,2,0)</f>
        <v>PPGF</v>
      </c>
      <c r="E109" t="s">
        <v>517</v>
      </c>
      <c r="F109" s="10">
        <v>43709</v>
      </c>
      <c r="G109" s="10">
        <v>44561</v>
      </c>
      <c r="H109" t="s">
        <v>986</v>
      </c>
      <c r="I109" t="s">
        <v>7233</v>
      </c>
      <c r="J109" t="s">
        <v>3381</v>
      </c>
      <c r="K109" t="s">
        <v>3351</v>
      </c>
      <c r="N109" s="30"/>
      <c r="P109" s="30"/>
      <c r="Q109" s="30"/>
      <c r="R109" s="30"/>
      <c r="S109" s="30"/>
    </row>
    <row r="110" spans="1:19" x14ac:dyDescent="0.25">
      <c r="A110" t="s">
        <v>441</v>
      </c>
      <c r="B110" t="s">
        <v>1338</v>
      </c>
      <c r="C110" t="s">
        <v>248</v>
      </c>
      <c r="D110" t="str">
        <f>VLOOKUP(C110,'Programas-Mestrado'!$C:$D,2,0)</f>
        <v>PPGF</v>
      </c>
      <c r="E110" t="s">
        <v>517</v>
      </c>
      <c r="F110" s="10">
        <v>43586</v>
      </c>
      <c r="G110" s="10">
        <v>44439</v>
      </c>
      <c r="H110" t="s">
        <v>986</v>
      </c>
      <c r="I110" t="s">
        <v>7233</v>
      </c>
      <c r="J110" t="s">
        <v>3861</v>
      </c>
      <c r="K110" t="s">
        <v>3351</v>
      </c>
      <c r="N110" s="30"/>
      <c r="P110" s="30"/>
      <c r="Q110" s="30"/>
      <c r="R110" s="30"/>
      <c r="S110" s="30"/>
    </row>
    <row r="111" spans="1:19" x14ac:dyDescent="0.25">
      <c r="A111" t="s">
        <v>442</v>
      </c>
      <c r="B111" t="s">
        <v>1536</v>
      </c>
      <c r="C111" t="s">
        <v>248</v>
      </c>
      <c r="D111" t="str">
        <f>VLOOKUP(C111,'Programas-Mestrado'!$C:$D,2,0)</f>
        <v>PPGF</v>
      </c>
      <c r="E111" t="s">
        <v>517</v>
      </c>
      <c r="F111" s="10">
        <v>43709</v>
      </c>
      <c r="G111" s="10">
        <v>44834</v>
      </c>
      <c r="H111" t="s">
        <v>986</v>
      </c>
      <c r="I111" t="s">
        <v>7233</v>
      </c>
      <c r="J111" t="s">
        <v>3861</v>
      </c>
      <c r="K111" t="s">
        <v>3351</v>
      </c>
      <c r="N111" s="30"/>
      <c r="P111" s="30"/>
      <c r="Q111" s="30"/>
      <c r="R111" s="30"/>
      <c r="S111" s="30"/>
    </row>
    <row r="112" spans="1:19" x14ac:dyDescent="0.25">
      <c r="A112" t="s">
        <v>443</v>
      </c>
      <c r="B112" t="s">
        <v>1339</v>
      </c>
      <c r="C112" t="s">
        <v>248</v>
      </c>
      <c r="D112" t="str">
        <f>VLOOKUP(C112,'Programas-Mestrado'!$C:$D,2,0)</f>
        <v>PPGF</v>
      </c>
      <c r="E112" t="s">
        <v>517</v>
      </c>
      <c r="F112" s="10">
        <v>43709</v>
      </c>
      <c r="G112" s="10">
        <v>44286</v>
      </c>
      <c r="H112" t="s">
        <v>986</v>
      </c>
      <c r="I112" t="s">
        <v>7233</v>
      </c>
      <c r="J112" t="s">
        <v>3381</v>
      </c>
      <c r="K112" t="s">
        <v>3351</v>
      </c>
      <c r="N112" s="30"/>
      <c r="P112" s="30"/>
      <c r="Q112" s="30"/>
      <c r="R112" s="30"/>
      <c r="S112" s="30"/>
    </row>
    <row r="113" spans="1:19" x14ac:dyDescent="0.25">
      <c r="A113" t="s">
        <v>444</v>
      </c>
      <c r="B113" t="s">
        <v>1340</v>
      </c>
      <c r="C113" t="s">
        <v>248</v>
      </c>
      <c r="D113" t="str">
        <f>VLOOKUP(C113,'Programas-Mestrado'!$C:$D,2,0)</f>
        <v>PPGF</v>
      </c>
      <c r="E113" t="s">
        <v>517</v>
      </c>
      <c r="F113" s="10">
        <v>43709</v>
      </c>
      <c r="G113" s="10">
        <v>44592</v>
      </c>
      <c r="H113" t="s">
        <v>986</v>
      </c>
      <c r="I113" t="s">
        <v>7233</v>
      </c>
      <c r="J113" t="s">
        <v>3381</v>
      </c>
      <c r="K113" t="s">
        <v>3351</v>
      </c>
      <c r="N113" s="30"/>
      <c r="P113" s="30"/>
      <c r="Q113" s="30"/>
      <c r="R113" s="30"/>
      <c r="S113" s="30"/>
    </row>
    <row r="114" spans="1:19" x14ac:dyDescent="0.25">
      <c r="A114" t="s">
        <v>153</v>
      </c>
      <c r="B114" t="s">
        <v>1537</v>
      </c>
      <c r="C114" t="s">
        <v>248</v>
      </c>
      <c r="D114" t="str">
        <f>VLOOKUP(C114,'Programas-Mestrado'!$C:$D,2,0)</f>
        <v>PPGF</v>
      </c>
      <c r="E114" t="s">
        <v>517</v>
      </c>
      <c r="F114" s="10">
        <v>43709</v>
      </c>
      <c r="G114" s="10">
        <v>45077</v>
      </c>
      <c r="H114" t="s">
        <v>986</v>
      </c>
      <c r="I114" t="s">
        <v>7233</v>
      </c>
      <c r="J114" t="s">
        <v>1024</v>
      </c>
      <c r="K114" t="s">
        <v>3351</v>
      </c>
      <c r="N114" s="30"/>
      <c r="P114" s="30"/>
      <c r="Q114" s="30"/>
      <c r="R114" s="30"/>
      <c r="S114" s="30"/>
    </row>
    <row r="115" spans="1:19" x14ac:dyDescent="0.25">
      <c r="A115" t="s">
        <v>531</v>
      </c>
      <c r="B115" t="s">
        <v>1341</v>
      </c>
      <c r="C115" t="s">
        <v>248</v>
      </c>
      <c r="D115" t="str">
        <f>VLOOKUP(C115,'Programas-Mestrado'!$C:$D,2,0)</f>
        <v>PPGF</v>
      </c>
      <c r="E115" t="s">
        <v>517</v>
      </c>
      <c r="F115" s="10">
        <v>43344</v>
      </c>
      <c r="G115" s="10">
        <v>44255</v>
      </c>
      <c r="H115" t="s">
        <v>986</v>
      </c>
      <c r="I115" t="s">
        <v>7233</v>
      </c>
      <c r="J115" t="s">
        <v>1028</v>
      </c>
      <c r="K115" t="s">
        <v>3351</v>
      </c>
      <c r="N115" s="30"/>
      <c r="P115" s="30"/>
      <c r="Q115" s="30"/>
      <c r="R115" s="30"/>
      <c r="S115" s="30"/>
    </row>
    <row r="116" spans="1:19" x14ac:dyDescent="0.25">
      <c r="A116" t="s">
        <v>446</v>
      </c>
      <c r="B116" t="s">
        <v>1342</v>
      </c>
      <c r="C116" t="s">
        <v>248</v>
      </c>
      <c r="D116" t="str">
        <f>VLOOKUP(C116,'Programas-Mestrado'!$C:$D,2,0)</f>
        <v>PPGF</v>
      </c>
      <c r="E116" t="s">
        <v>517</v>
      </c>
      <c r="F116" s="10">
        <v>43709</v>
      </c>
      <c r="G116" s="10">
        <v>44469</v>
      </c>
      <c r="H116" t="s">
        <v>986</v>
      </c>
      <c r="I116" t="s">
        <v>7233</v>
      </c>
      <c r="J116" t="s">
        <v>3381</v>
      </c>
      <c r="K116" t="s">
        <v>3351</v>
      </c>
      <c r="N116" s="30"/>
      <c r="P116" s="30"/>
      <c r="Q116" s="30"/>
      <c r="R116" s="30"/>
      <c r="S116" s="30"/>
    </row>
    <row r="117" spans="1:19" x14ac:dyDescent="0.25">
      <c r="A117" t="s">
        <v>447</v>
      </c>
      <c r="B117" t="s">
        <v>1541</v>
      </c>
      <c r="C117" t="s">
        <v>248</v>
      </c>
      <c r="D117" t="str">
        <f>VLOOKUP(C117,'Programas-Mestrado'!$C:$D,2,0)</f>
        <v>PPGF</v>
      </c>
      <c r="E117" t="s">
        <v>517</v>
      </c>
      <c r="F117" s="10">
        <v>43709</v>
      </c>
      <c r="G117" s="10">
        <v>44865</v>
      </c>
      <c r="H117" t="s">
        <v>986</v>
      </c>
      <c r="I117" t="s">
        <v>7233</v>
      </c>
      <c r="J117" t="s">
        <v>3381</v>
      </c>
      <c r="K117" t="s">
        <v>3351</v>
      </c>
      <c r="N117" s="30"/>
      <c r="P117" s="30"/>
      <c r="Q117" s="30"/>
      <c r="R117" s="30"/>
      <c r="S117" s="30"/>
    </row>
    <row r="118" spans="1:19" x14ac:dyDescent="0.25">
      <c r="A118" t="s">
        <v>448</v>
      </c>
      <c r="B118" t="s">
        <v>1343</v>
      </c>
      <c r="C118" t="s">
        <v>248</v>
      </c>
      <c r="D118" t="str">
        <f>VLOOKUP(C118,'Programas-Mestrado'!$C:$D,2,0)</f>
        <v>PPGF</v>
      </c>
      <c r="E118" t="s">
        <v>517</v>
      </c>
      <c r="F118" s="10">
        <v>43709</v>
      </c>
      <c r="G118" s="10">
        <v>44316</v>
      </c>
      <c r="H118" t="s">
        <v>986</v>
      </c>
      <c r="I118" t="s">
        <v>7233</v>
      </c>
      <c r="J118" t="s">
        <v>3381</v>
      </c>
      <c r="K118" t="s">
        <v>3351</v>
      </c>
      <c r="N118" s="30"/>
      <c r="P118" s="30"/>
      <c r="Q118" s="30"/>
      <c r="R118" s="30"/>
      <c r="S118" s="30"/>
    </row>
    <row r="119" spans="1:19" x14ac:dyDescent="0.25">
      <c r="A119" t="s">
        <v>450</v>
      </c>
      <c r="B119" t="s">
        <v>1344</v>
      </c>
      <c r="C119" t="s">
        <v>248</v>
      </c>
      <c r="D119" t="str">
        <f>VLOOKUP(C119,'Programas-Mestrado'!$C:$D,2,0)</f>
        <v>PPGF</v>
      </c>
      <c r="E119" t="s">
        <v>517</v>
      </c>
      <c r="F119" s="10">
        <v>43709</v>
      </c>
      <c r="G119" s="10">
        <v>44347</v>
      </c>
      <c r="H119" t="s">
        <v>986</v>
      </c>
      <c r="I119" t="s">
        <v>7233</v>
      </c>
      <c r="J119" t="s">
        <v>3381</v>
      </c>
      <c r="K119" t="s">
        <v>3351</v>
      </c>
      <c r="N119" s="30"/>
      <c r="P119" s="30"/>
      <c r="Q119" s="30"/>
      <c r="R119" s="30"/>
      <c r="S119" s="30"/>
    </row>
    <row r="120" spans="1:19" x14ac:dyDescent="0.25">
      <c r="A120" t="s">
        <v>452</v>
      </c>
      <c r="B120" t="s">
        <v>1426</v>
      </c>
      <c r="C120" t="s">
        <v>249</v>
      </c>
      <c r="D120" t="str">
        <f>VLOOKUP(C120,'Programas-Mestrado'!$C:$D,2,0)</f>
        <v>PPGGEv</v>
      </c>
      <c r="E120" t="s">
        <v>517</v>
      </c>
      <c r="F120" s="10">
        <v>43709</v>
      </c>
      <c r="G120" s="10">
        <v>44592</v>
      </c>
      <c r="H120" t="s">
        <v>986</v>
      </c>
      <c r="I120" t="s">
        <v>7233</v>
      </c>
      <c r="J120" t="s">
        <v>3381</v>
      </c>
      <c r="K120" t="s">
        <v>3351</v>
      </c>
      <c r="N120" s="30"/>
      <c r="P120" s="30"/>
      <c r="Q120" s="30"/>
      <c r="R120" s="30"/>
      <c r="S120" s="30"/>
    </row>
    <row r="121" spans="1:19" x14ac:dyDescent="0.25">
      <c r="A121" t="s">
        <v>456</v>
      </c>
      <c r="B121" t="s">
        <v>1427</v>
      </c>
      <c r="C121" t="s">
        <v>249</v>
      </c>
      <c r="D121" t="str">
        <f>VLOOKUP(C121,'Programas-Mestrado'!$C:$D,2,0)</f>
        <v>PPGGEv</v>
      </c>
      <c r="E121" t="s">
        <v>517</v>
      </c>
      <c r="F121" s="10">
        <v>43709</v>
      </c>
      <c r="G121" s="10">
        <v>44104</v>
      </c>
      <c r="H121" t="s">
        <v>986</v>
      </c>
      <c r="I121" t="s">
        <v>7233</v>
      </c>
      <c r="J121" t="s">
        <v>3381</v>
      </c>
      <c r="K121" t="s">
        <v>3351</v>
      </c>
      <c r="N121" s="30"/>
      <c r="P121" s="30"/>
      <c r="Q121" s="30"/>
      <c r="R121" s="30"/>
      <c r="S121" s="30"/>
    </row>
    <row r="122" spans="1:19" x14ac:dyDescent="0.25">
      <c r="A122" t="s">
        <v>457</v>
      </c>
      <c r="B122" t="s">
        <v>1428</v>
      </c>
      <c r="C122" t="s">
        <v>249</v>
      </c>
      <c r="D122" t="str">
        <f>VLOOKUP(C122,'Programas-Mestrado'!$C:$D,2,0)</f>
        <v>PPGGEv</v>
      </c>
      <c r="E122" t="s">
        <v>517</v>
      </c>
      <c r="F122" s="10">
        <v>43709</v>
      </c>
      <c r="G122" s="10">
        <v>44592</v>
      </c>
      <c r="H122" t="s">
        <v>986</v>
      </c>
      <c r="I122" t="s">
        <v>7233</v>
      </c>
      <c r="J122" t="s">
        <v>3381</v>
      </c>
      <c r="K122" t="s">
        <v>3351</v>
      </c>
      <c r="N122" s="30"/>
      <c r="P122" s="30"/>
      <c r="Q122" s="30"/>
      <c r="R122" s="30"/>
      <c r="S122" s="30"/>
    </row>
    <row r="123" spans="1:19" x14ac:dyDescent="0.25">
      <c r="A123" t="s">
        <v>1046</v>
      </c>
      <c r="B123" t="s">
        <v>2081</v>
      </c>
      <c r="C123" t="s">
        <v>249</v>
      </c>
      <c r="D123" t="str">
        <f>VLOOKUP(C123,'Programas-Mestrado'!$C:$D,2,0)</f>
        <v>PPGGEv</v>
      </c>
      <c r="E123" t="s">
        <v>517</v>
      </c>
      <c r="F123" s="10">
        <v>43709</v>
      </c>
      <c r="G123" s="10">
        <v>43890</v>
      </c>
      <c r="H123" t="s">
        <v>986</v>
      </c>
      <c r="I123" t="s">
        <v>7233</v>
      </c>
      <c r="J123" t="s">
        <v>3381</v>
      </c>
      <c r="K123" t="s">
        <v>3351</v>
      </c>
      <c r="N123" s="30"/>
      <c r="P123" s="30"/>
      <c r="Q123" s="30"/>
      <c r="R123" s="30"/>
      <c r="S123" s="30"/>
    </row>
    <row r="124" spans="1:19" x14ac:dyDescent="0.25">
      <c r="A124" t="s">
        <v>459</v>
      </c>
      <c r="B124" t="s">
        <v>1429</v>
      </c>
      <c r="C124" t="s">
        <v>249</v>
      </c>
      <c r="D124" t="str">
        <f>VLOOKUP(C124,'Programas-Mestrado'!$C:$D,2,0)</f>
        <v>PPGGEv</v>
      </c>
      <c r="E124" t="s">
        <v>517</v>
      </c>
      <c r="F124" s="10">
        <v>43709</v>
      </c>
      <c r="G124" s="10">
        <v>44561</v>
      </c>
      <c r="H124" t="s">
        <v>986</v>
      </c>
      <c r="I124" t="s">
        <v>7233</v>
      </c>
      <c r="J124" t="s">
        <v>3381</v>
      </c>
      <c r="K124" t="s">
        <v>3351</v>
      </c>
      <c r="N124" s="30"/>
      <c r="P124" s="30"/>
      <c r="Q124" s="30"/>
      <c r="R124" s="30"/>
      <c r="S124" s="30"/>
    </row>
    <row r="125" spans="1:19" x14ac:dyDescent="0.25">
      <c r="A125" t="s">
        <v>460</v>
      </c>
      <c r="B125" t="s">
        <v>1430</v>
      </c>
      <c r="C125" t="s">
        <v>249</v>
      </c>
      <c r="D125" t="str">
        <f>VLOOKUP(C125,'Programas-Mestrado'!$C:$D,2,0)</f>
        <v>PPGGEv</v>
      </c>
      <c r="E125" t="s">
        <v>517</v>
      </c>
      <c r="F125" s="10">
        <v>43709</v>
      </c>
      <c r="G125" s="10">
        <v>44408</v>
      </c>
      <c r="H125" t="s">
        <v>986</v>
      </c>
      <c r="I125" t="s">
        <v>7233</v>
      </c>
      <c r="J125" t="s">
        <v>3381</v>
      </c>
      <c r="K125" t="s">
        <v>3351</v>
      </c>
      <c r="N125" s="30"/>
      <c r="P125" s="30"/>
      <c r="Q125" s="30"/>
      <c r="R125" s="30"/>
      <c r="S125" s="30"/>
    </row>
    <row r="126" spans="1:19" x14ac:dyDescent="0.25">
      <c r="A126" t="s">
        <v>168</v>
      </c>
      <c r="B126" t="s">
        <v>1431</v>
      </c>
      <c r="C126" t="s">
        <v>249</v>
      </c>
      <c r="D126" t="str">
        <f>VLOOKUP(C126,'Programas-Mestrado'!$C:$D,2,0)</f>
        <v>PPGGEv</v>
      </c>
      <c r="E126" t="s">
        <v>517</v>
      </c>
      <c r="F126" s="10">
        <v>43709</v>
      </c>
      <c r="G126" s="10">
        <v>44469</v>
      </c>
      <c r="H126" t="s">
        <v>986</v>
      </c>
      <c r="I126" t="s">
        <v>7233</v>
      </c>
      <c r="J126" t="s">
        <v>3381</v>
      </c>
      <c r="K126" t="s">
        <v>3351</v>
      </c>
      <c r="N126" s="30"/>
      <c r="P126" s="30"/>
      <c r="Q126" s="30"/>
      <c r="R126" s="30"/>
      <c r="S126" s="30"/>
    </row>
    <row r="127" spans="1:19" x14ac:dyDescent="0.25">
      <c r="A127" t="s">
        <v>1047</v>
      </c>
      <c r="B127" t="s">
        <v>2082</v>
      </c>
      <c r="C127" t="s">
        <v>249</v>
      </c>
      <c r="D127" t="str">
        <f>VLOOKUP(C127,'Programas-Mestrado'!$C:$D,2,0)</f>
        <v>PPGGEv</v>
      </c>
      <c r="E127" t="s">
        <v>517</v>
      </c>
      <c r="F127" s="10">
        <v>43709</v>
      </c>
      <c r="G127" s="10">
        <v>43890</v>
      </c>
      <c r="H127" t="s">
        <v>986</v>
      </c>
      <c r="I127" t="s">
        <v>7233</v>
      </c>
      <c r="J127" t="s">
        <v>3381</v>
      </c>
      <c r="K127" t="s">
        <v>3351</v>
      </c>
      <c r="N127" s="30"/>
      <c r="P127" s="30"/>
      <c r="Q127" s="30"/>
      <c r="R127" s="30"/>
      <c r="S127" s="30"/>
    </row>
    <row r="128" spans="1:19" x14ac:dyDescent="0.25">
      <c r="A128" t="s">
        <v>461</v>
      </c>
      <c r="B128" t="s">
        <v>1432</v>
      </c>
      <c r="C128" t="s">
        <v>249</v>
      </c>
      <c r="D128" t="str">
        <f>VLOOKUP(C128,'Programas-Mestrado'!$C:$D,2,0)</f>
        <v>PPGGEv</v>
      </c>
      <c r="E128" t="s">
        <v>517</v>
      </c>
      <c r="F128" s="10">
        <v>43709</v>
      </c>
      <c r="G128" s="10">
        <v>44561</v>
      </c>
      <c r="H128" t="s">
        <v>986</v>
      </c>
      <c r="I128" t="s">
        <v>7233</v>
      </c>
      <c r="J128" t="s">
        <v>3381</v>
      </c>
      <c r="K128" t="s">
        <v>3351</v>
      </c>
      <c r="N128" s="30"/>
      <c r="P128" s="30"/>
      <c r="Q128" s="30"/>
      <c r="R128" s="30"/>
      <c r="S128" s="30"/>
    </row>
    <row r="129" spans="1:19" x14ac:dyDescent="0.25">
      <c r="A129" t="s">
        <v>848</v>
      </c>
      <c r="B129" t="s">
        <v>1433</v>
      </c>
      <c r="C129" t="s">
        <v>249</v>
      </c>
      <c r="D129" t="str">
        <f>VLOOKUP(C129,'Programas-Mestrado'!$C:$D,2,0)</f>
        <v>PPGGEv</v>
      </c>
      <c r="E129" t="s">
        <v>258</v>
      </c>
      <c r="F129" s="10">
        <v>43709</v>
      </c>
      <c r="G129" s="10">
        <v>44439</v>
      </c>
      <c r="H129" t="s">
        <v>986</v>
      </c>
      <c r="I129" t="s">
        <v>7233</v>
      </c>
      <c r="J129" t="s">
        <v>3381</v>
      </c>
      <c r="K129" t="s">
        <v>3351</v>
      </c>
      <c r="N129" s="30"/>
      <c r="P129" s="30"/>
      <c r="Q129" s="30"/>
      <c r="R129" s="30"/>
      <c r="S129" s="30"/>
    </row>
    <row r="130" spans="1:19" x14ac:dyDescent="0.25">
      <c r="A130" t="s">
        <v>849</v>
      </c>
      <c r="B130" t="s">
        <v>1434</v>
      </c>
      <c r="C130" t="s">
        <v>249</v>
      </c>
      <c r="D130" t="str">
        <f>VLOOKUP(C130,'Programas-Mestrado'!$C:$D,2,0)</f>
        <v>PPGGEv</v>
      </c>
      <c r="E130" t="s">
        <v>258</v>
      </c>
      <c r="F130" s="10">
        <v>43709</v>
      </c>
      <c r="G130" s="10">
        <v>44439</v>
      </c>
      <c r="H130" t="s">
        <v>986</v>
      </c>
      <c r="I130" t="s">
        <v>7233</v>
      </c>
      <c r="J130" t="s">
        <v>3381</v>
      </c>
      <c r="K130" t="s">
        <v>3351</v>
      </c>
      <c r="N130" s="30"/>
      <c r="P130" s="30"/>
      <c r="Q130" s="30"/>
      <c r="R130" s="30"/>
      <c r="S130" s="30"/>
    </row>
    <row r="131" spans="1:19" x14ac:dyDescent="0.25">
      <c r="A131" t="s">
        <v>850</v>
      </c>
      <c r="B131" t="s">
        <v>1435</v>
      </c>
      <c r="C131" t="s">
        <v>249</v>
      </c>
      <c r="D131" t="str">
        <f>VLOOKUP(C131,'Programas-Mestrado'!$C:$D,2,0)</f>
        <v>PPGGEv</v>
      </c>
      <c r="E131" t="s">
        <v>258</v>
      </c>
      <c r="F131" s="10">
        <v>43709</v>
      </c>
      <c r="G131" s="10">
        <v>44439</v>
      </c>
      <c r="H131" t="s">
        <v>986</v>
      </c>
      <c r="I131" t="s">
        <v>7233</v>
      </c>
      <c r="J131" t="s">
        <v>3381</v>
      </c>
      <c r="K131" t="s">
        <v>3351</v>
      </c>
      <c r="N131" s="30"/>
      <c r="P131" s="30"/>
      <c r="Q131" s="30"/>
      <c r="R131" s="30"/>
      <c r="S131" s="30"/>
    </row>
    <row r="132" spans="1:19" x14ac:dyDescent="0.25">
      <c r="A132" t="s">
        <v>164</v>
      </c>
      <c r="B132" t="s">
        <v>2202</v>
      </c>
      <c r="C132" t="s">
        <v>249</v>
      </c>
      <c r="D132" t="str">
        <f>VLOOKUP(C132,'Programas-Mestrado'!$C:$D,2,0)</f>
        <v>PPGGEv</v>
      </c>
      <c r="E132" t="s">
        <v>258</v>
      </c>
      <c r="F132" s="10">
        <v>43709</v>
      </c>
      <c r="G132" s="10">
        <v>43890</v>
      </c>
      <c r="H132" t="s">
        <v>986</v>
      </c>
      <c r="I132" t="s">
        <v>7233</v>
      </c>
      <c r="J132" t="s">
        <v>1024</v>
      </c>
      <c r="K132" t="s">
        <v>3351</v>
      </c>
      <c r="N132" s="30"/>
      <c r="P132" s="30"/>
      <c r="Q132" s="30"/>
      <c r="R132" s="30"/>
      <c r="S132" s="30"/>
    </row>
    <row r="133" spans="1:19" x14ac:dyDescent="0.25">
      <c r="A133" t="s">
        <v>165</v>
      </c>
      <c r="B133" t="s">
        <v>2203</v>
      </c>
      <c r="C133" t="s">
        <v>249</v>
      </c>
      <c r="D133" t="str">
        <f>VLOOKUP(C133,'Programas-Mestrado'!$C:$D,2,0)</f>
        <v>PPGGEv</v>
      </c>
      <c r="E133" t="s">
        <v>258</v>
      </c>
      <c r="F133" s="10">
        <v>43709</v>
      </c>
      <c r="G133" s="10">
        <v>43890</v>
      </c>
      <c r="H133" t="s">
        <v>986</v>
      </c>
      <c r="I133" t="s">
        <v>7233</v>
      </c>
      <c r="J133" t="s">
        <v>1024</v>
      </c>
      <c r="K133" t="s">
        <v>3351</v>
      </c>
      <c r="N133" s="30"/>
      <c r="P133" s="30"/>
      <c r="Q133" s="30"/>
      <c r="R133" s="30"/>
      <c r="S133" s="30"/>
    </row>
    <row r="134" spans="1:19" x14ac:dyDescent="0.25">
      <c r="A134" t="s">
        <v>166</v>
      </c>
      <c r="B134" t="s">
        <v>2204</v>
      </c>
      <c r="C134" t="s">
        <v>249</v>
      </c>
      <c r="D134" t="str">
        <f>VLOOKUP(C134,'Programas-Mestrado'!$C:$D,2,0)</f>
        <v>PPGGEv</v>
      </c>
      <c r="E134" t="s">
        <v>258</v>
      </c>
      <c r="F134" s="10">
        <v>43709</v>
      </c>
      <c r="G134" s="10">
        <v>43890</v>
      </c>
      <c r="H134" t="s">
        <v>986</v>
      </c>
      <c r="I134" t="s">
        <v>7233</v>
      </c>
      <c r="J134" t="s">
        <v>1024</v>
      </c>
      <c r="K134" t="s">
        <v>3351</v>
      </c>
      <c r="N134" s="30"/>
      <c r="P134" s="30"/>
      <c r="Q134" s="30"/>
      <c r="R134" s="30"/>
      <c r="S134" s="30"/>
    </row>
    <row r="135" spans="1:19" x14ac:dyDescent="0.25">
      <c r="A135" t="s">
        <v>906</v>
      </c>
      <c r="B135" t="s">
        <v>1436</v>
      </c>
      <c r="C135" t="s">
        <v>249</v>
      </c>
      <c r="D135" t="str">
        <f>VLOOKUP(C135,'Programas-Mestrado'!$C:$D,2,0)</f>
        <v>PPGGEv</v>
      </c>
      <c r="E135" t="s">
        <v>258</v>
      </c>
      <c r="F135" s="10">
        <v>43709</v>
      </c>
      <c r="G135" s="10">
        <v>44439</v>
      </c>
      <c r="H135" t="s">
        <v>986</v>
      </c>
      <c r="I135" t="s">
        <v>7233</v>
      </c>
      <c r="J135" t="s">
        <v>3381</v>
      </c>
      <c r="K135" t="s">
        <v>3351</v>
      </c>
      <c r="N135" s="30"/>
      <c r="P135" s="30"/>
      <c r="Q135" s="30"/>
      <c r="R135" s="30"/>
      <c r="S135" s="30"/>
    </row>
    <row r="136" spans="1:19" x14ac:dyDescent="0.25">
      <c r="A136" t="s">
        <v>851</v>
      </c>
      <c r="B136" t="s">
        <v>1437</v>
      </c>
      <c r="C136" t="s">
        <v>249</v>
      </c>
      <c r="D136" t="str">
        <f>VLOOKUP(C136,'Programas-Mestrado'!$C:$D,2,0)</f>
        <v>PPGGEv</v>
      </c>
      <c r="E136" t="s">
        <v>258</v>
      </c>
      <c r="F136" s="10">
        <v>43709</v>
      </c>
      <c r="G136" s="10">
        <v>44439</v>
      </c>
      <c r="H136" t="s">
        <v>986</v>
      </c>
      <c r="I136" t="s">
        <v>7233</v>
      </c>
      <c r="J136" t="s">
        <v>3381</v>
      </c>
      <c r="K136" t="s">
        <v>3351</v>
      </c>
      <c r="N136" s="30"/>
      <c r="P136" s="30"/>
      <c r="Q136" s="30"/>
      <c r="R136" s="30"/>
      <c r="S136" s="30"/>
    </row>
    <row r="137" spans="1:19" x14ac:dyDescent="0.25">
      <c r="A137" t="s">
        <v>167</v>
      </c>
      <c r="B137" t="s">
        <v>2205</v>
      </c>
      <c r="C137" t="s">
        <v>249</v>
      </c>
      <c r="D137" t="str">
        <f>VLOOKUP(C137,'Programas-Mestrado'!$C:$D,2,0)</f>
        <v>PPGGEv</v>
      </c>
      <c r="E137" t="s">
        <v>258</v>
      </c>
      <c r="F137" s="10">
        <v>43709</v>
      </c>
      <c r="G137" s="10">
        <v>43890</v>
      </c>
      <c r="H137" t="s">
        <v>986</v>
      </c>
      <c r="I137" t="s">
        <v>7233</v>
      </c>
      <c r="J137" t="s">
        <v>1025</v>
      </c>
      <c r="K137" t="s">
        <v>3351</v>
      </c>
      <c r="N137" s="30"/>
      <c r="P137" s="30"/>
      <c r="Q137" s="30"/>
      <c r="R137" s="30"/>
      <c r="S137" s="30"/>
    </row>
    <row r="138" spans="1:19" x14ac:dyDescent="0.25">
      <c r="A138" t="s">
        <v>852</v>
      </c>
      <c r="B138" t="s">
        <v>1438</v>
      </c>
      <c r="C138" t="s">
        <v>249</v>
      </c>
      <c r="D138" t="str">
        <f>VLOOKUP(C138,'Programas-Mestrado'!$C:$D,2,0)</f>
        <v>PPGGEv</v>
      </c>
      <c r="E138" t="s">
        <v>258</v>
      </c>
      <c r="F138" s="10">
        <v>43709</v>
      </c>
      <c r="G138" s="10">
        <v>44439</v>
      </c>
      <c r="H138" t="s">
        <v>986</v>
      </c>
      <c r="I138" t="s">
        <v>7233</v>
      </c>
      <c r="J138" t="s">
        <v>3381</v>
      </c>
      <c r="K138" t="s">
        <v>3351</v>
      </c>
      <c r="N138" s="30"/>
      <c r="P138" s="30"/>
      <c r="Q138" s="30"/>
      <c r="R138" s="30"/>
      <c r="S138" s="30"/>
    </row>
    <row r="139" spans="1:19" x14ac:dyDescent="0.25">
      <c r="A139" t="s">
        <v>170</v>
      </c>
      <c r="B139" t="s">
        <v>2206</v>
      </c>
      <c r="C139" t="s">
        <v>249</v>
      </c>
      <c r="D139" t="str">
        <f>VLOOKUP(C139,'Programas-Mestrado'!$C:$D,2,0)</f>
        <v>PPGGEv</v>
      </c>
      <c r="E139" t="s">
        <v>258</v>
      </c>
      <c r="F139" s="10">
        <v>43709</v>
      </c>
      <c r="G139" s="10">
        <v>43890</v>
      </c>
      <c r="H139" t="s">
        <v>986</v>
      </c>
      <c r="I139" t="s">
        <v>7233</v>
      </c>
      <c r="J139" t="s">
        <v>1025</v>
      </c>
      <c r="K139" t="s">
        <v>3351</v>
      </c>
      <c r="N139" s="30"/>
      <c r="P139" s="30"/>
      <c r="Q139" s="30"/>
      <c r="R139" s="30"/>
      <c r="S139" s="30"/>
    </row>
    <row r="140" spans="1:19" x14ac:dyDescent="0.25">
      <c r="A140" t="s">
        <v>907</v>
      </c>
      <c r="B140" t="s">
        <v>1791</v>
      </c>
      <c r="C140" t="s">
        <v>249</v>
      </c>
      <c r="D140" t="str">
        <f>VLOOKUP(C140,'Programas-Mestrado'!$C:$D,2,0)</f>
        <v>PPGGEv</v>
      </c>
      <c r="E140" t="s">
        <v>258</v>
      </c>
      <c r="F140" s="10">
        <v>43709</v>
      </c>
      <c r="G140" s="10">
        <v>44439</v>
      </c>
      <c r="H140" t="s">
        <v>986</v>
      </c>
      <c r="I140" t="s">
        <v>7233</v>
      </c>
      <c r="J140" t="s">
        <v>3381</v>
      </c>
      <c r="K140" t="s">
        <v>3351</v>
      </c>
      <c r="N140" s="30"/>
      <c r="P140" s="30"/>
      <c r="Q140" s="30"/>
      <c r="R140" s="30"/>
      <c r="S140" s="30"/>
    </row>
    <row r="141" spans="1:19" x14ac:dyDescent="0.25">
      <c r="A141" t="s">
        <v>171</v>
      </c>
      <c r="B141" t="s">
        <v>2207</v>
      </c>
      <c r="C141" t="s">
        <v>249</v>
      </c>
      <c r="D141" t="str">
        <f>VLOOKUP(C141,'Programas-Mestrado'!$C:$D,2,0)</f>
        <v>PPGGEv</v>
      </c>
      <c r="E141" t="s">
        <v>258</v>
      </c>
      <c r="F141" s="10">
        <v>43709</v>
      </c>
      <c r="G141" s="10">
        <v>43890</v>
      </c>
      <c r="H141" t="s">
        <v>986</v>
      </c>
      <c r="I141" t="s">
        <v>7233</v>
      </c>
      <c r="J141" t="s">
        <v>1024</v>
      </c>
      <c r="K141" t="s">
        <v>3351</v>
      </c>
      <c r="N141" s="30"/>
      <c r="P141" s="30"/>
      <c r="Q141" s="30"/>
      <c r="R141" s="30"/>
      <c r="S141" s="30"/>
    </row>
    <row r="142" spans="1:19" x14ac:dyDescent="0.25">
      <c r="A142" t="s">
        <v>370</v>
      </c>
      <c r="B142" t="s">
        <v>2049</v>
      </c>
      <c r="C142" t="s">
        <v>242</v>
      </c>
      <c r="D142" t="str">
        <f>VLOOKUP(C142,'Programas-Mestrado'!$C:$D,2,0)</f>
        <v>PPGEP</v>
      </c>
      <c r="E142" t="s">
        <v>517</v>
      </c>
      <c r="F142" s="10">
        <v>43922</v>
      </c>
      <c r="G142" s="10">
        <v>44651</v>
      </c>
      <c r="H142" t="s">
        <v>986</v>
      </c>
      <c r="I142" t="s">
        <v>7233</v>
      </c>
      <c r="J142" t="s">
        <v>1025</v>
      </c>
      <c r="K142" t="s">
        <v>3351</v>
      </c>
      <c r="N142" s="30"/>
      <c r="P142" s="30"/>
      <c r="Q142" s="30"/>
      <c r="R142" s="30"/>
      <c r="S142" s="30"/>
    </row>
    <row r="143" spans="1:19" x14ac:dyDescent="0.25">
      <c r="A143" t="s">
        <v>374</v>
      </c>
      <c r="B143" t="s">
        <v>1794</v>
      </c>
      <c r="C143" t="s">
        <v>242</v>
      </c>
      <c r="D143" t="str">
        <f>VLOOKUP(C143,'Programas-Mestrado'!$C:$D,2,0)</f>
        <v>PPGEP</v>
      </c>
      <c r="E143" t="s">
        <v>517</v>
      </c>
      <c r="F143" s="10">
        <v>43709</v>
      </c>
      <c r="G143" s="10">
        <v>44592</v>
      </c>
      <c r="H143" t="s">
        <v>986</v>
      </c>
      <c r="I143" t="s">
        <v>7233</v>
      </c>
      <c r="J143" t="s">
        <v>1025</v>
      </c>
      <c r="K143" t="s">
        <v>3351</v>
      </c>
      <c r="N143" s="30"/>
      <c r="P143" s="30"/>
      <c r="Q143" s="30"/>
      <c r="R143" s="30"/>
      <c r="S143" s="30"/>
    </row>
    <row r="144" spans="1:19" x14ac:dyDescent="0.25">
      <c r="A144" t="s">
        <v>112</v>
      </c>
      <c r="B144" t="s">
        <v>1796</v>
      </c>
      <c r="C144" t="s">
        <v>242</v>
      </c>
      <c r="D144" t="str">
        <f>VLOOKUP(C144,'Programas-Mestrado'!$C:$D,2,0)</f>
        <v>PPGEP</v>
      </c>
      <c r="E144" t="s">
        <v>517</v>
      </c>
      <c r="F144" s="10">
        <v>43739</v>
      </c>
      <c r="G144" s="10">
        <v>44834</v>
      </c>
      <c r="H144" t="s">
        <v>986</v>
      </c>
      <c r="I144" t="s">
        <v>7233</v>
      </c>
      <c r="J144" t="s">
        <v>3381</v>
      </c>
      <c r="K144" t="s">
        <v>3351</v>
      </c>
      <c r="N144" s="30"/>
      <c r="P144" s="30"/>
      <c r="Q144" s="30"/>
      <c r="R144" s="30"/>
      <c r="S144" s="30"/>
    </row>
    <row r="145" spans="1:19" x14ac:dyDescent="0.25">
      <c r="A145" t="s">
        <v>950</v>
      </c>
      <c r="B145" t="s">
        <v>1807</v>
      </c>
      <c r="C145" t="s">
        <v>242</v>
      </c>
      <c r="D145" t="str">
        <f>VLOOKUP(C145,'Programas-Mestrado'!$C:$D,2,0)</f>
        <v>PPGEP</v>
      </c>
      <c r="E145" t="s">
        <v>517</v>
      </c>
      <c r="F145" s="10">
        <v>43709</v>
      </c>
      <c r="G145" s="10">
        <v>44742</v>
      </c>
      <c r="H145" t="s">
        <v>986</v>
      </c>
      <c r="I145" t="s">
        <v>7233</v>
      </c>
      <c r="J145" t="s">
        <v>3381</v>
      </c>
      <c r="K145" t="s">
        <v>3351</v>
      </c>
      <c r="N145" s="30"/>
      <c r="P145" s="30"/>
      <c r="Q145" s="30"/>
      <c r="R145" s="30"/>
      <c r="S145" s="30"/>
    </row>
    <row r="146" spans="1:19" x14ac:dyDescent="0.25">
      <c r="A146" t="s">
        <v>1016</v>
      </c>
      <c r="B146" t="s">
        <v>1439</v>
      </c>
      <c r="C146" t="s">
        <v>242</v>
      </c>
      <c r="D146" t="str">
        <f>VLOOKUP(C146,'Programas-Mestrado'!$C:$D,2,0)</f>
        <v>PPGEP</v>
      </c>
      <c r="E146" t="s">
        <v>258</v>
      </c>
      <c r="F146" s="10">
        <v>43862</v>
      </c>
      <c r="G146" s="10">
        <v>44439</v>
      </c>
      <c r="H146" t="s">
        <v>986</v>
      </c>
      <c r="I146" t="s">
        <v>7233</v>
      </c>
      <c r="J146" t="s">
        <v>1025</v>
      </c>
      <c r="K146" t="s">
        <v>3351</v>
      </c>
      <c r="N146" s="30"/>
      <c r="P146" s="30"/>
      <c r="Q146" s="30"/>
      <c r="R146" s="30"/>
      <c r="S146" s="30"/>
    </row>
    <row r="147" spans="1:19" x14ac:dyDescent="0.25">
      <c r="A147" t="s">
        <v>108</v>
      </c>
      <c r="B147" t="s">
        <v>1440</v>
      </c>
      <c r="C147" t="s">
        <v>242</v>
      </c>
      <c r="D147" t="str">
        <f>VLOOKUP(C147,'Programas-Mestrado'!$C:$D,2,0)</f>
        <v>PPGEP</v>
      </c>
      <c r="E147" t="s">
        <v>258</v>
      </c>
      <c r="F147" s="10">
        <v>43709</v>
      </c>
      <c r="G147" s="10">
        <v>44012</v>
      </c>
      <c r="H147" t="s">
        <v>986</v>
      </c>
      <c r="I147" t="s">
        <v>7233</v>
      </c>
      <c r="J147" t="s">
        <v>1025</v>
      </c>
      <c r="K147" t="s">
        <v>3351</v>
      </c>
      <c r="N147" s="30"/>
      <c r="P147" s="30"/>
      <c r="Q147" s="30"/>
      <c r="R147" s="30"/>
      <c r="S147" s="30"/>
    </row>
    <row r="148" spans="1:19" x14ac:dyDescent="0.25">
      <c r="A148" t="s">
        <v>1144</v>
      </c>
      <c r="B148" t="s">
        <v>1441</v>
      </c>
      <c r="C148" t="s">
        <v>242</v>
      </c>
      <c r="D148" t="str">
        <f>VLOOKUP(C148,'Programas-Mestrado'!$C:$D,2,0)</f>
        <v>PPGEP</v>
      </c>
      <c r="E148" t="s">
        <v>258</v>
      </c>
      <c r="F148" s="10">
        <v>43891</v>
      </c>
      <c r="G148" s="10">
        <v>44439</v>
      </c>
      <c r="H148" t="s">
        <v>986</v>
      </c>
      <c r="I148" t="s">
        <v>7233</v>
      </c>
      <c r="J148" t="s">
        <v>1025</v>
      </c>
      <c r="K148" t="s">
        <v>3351</v>
      </c>
      <c r="N148" s="30"/>
      <c r="P148" s="30"/>
      <c r="Q148" s="30"/>
      <c r="R148" s="30"/>
      <c r="S148" s="30"/>
    </row>
    <row r="149" spans="1:19" x14ac:dyDescent="0.25">
      <c r="A149" t="s">
        <v>1002</v>
      </c>
      <c r="B149" t="s">
        <v>1442</v>
      </c>
      <c r="C149" t="s">
        <v>242</v>
      </c>
      <c r="D149" t="str">
        <f>VLOOKUP(C149,'Programas-Mestrado'!$C:$D,2,0)</f>
        <v>PPGEP</v>
      </c>
      <c r="E149" t="s">
        <v>258</v>
      </c>
      <c r="F149" s="10">
        <v>43770</v>
      </c>
      <c r="G149" s="10">
        <v>44439</v>
      </c>
      <c r="H149" t="s">
        <v>986</v>
      </c>
      <c r="I149" t="s">
        <v>7233</v>
      </c>
      <c r="J149" t="s">
        <v>1025</v>
      </c>
      <c r="K149" t="s">
        <v>3351</v>
      </c>
      <c r="N149" s="30"/>
      <c r="P149" s="30"/>
      <c r="Q149" s="30"/>
      <c r="R149" s="30"/>
      <c r="S149" s="30"/>
    </row>
    <row r="150" spans="1:19" x14ac:dyDescent="0.25">
      <c r="A150" t="s">
        <v>1014</v>
      </c>
      <c r="B150" t="s">
        <v>1818</v>
      </c>
      <c r="C150" t="s">
        <v>242</v>
      </c>
      <c r="D150" t="str">
        <f>VLOOKUP(C150,'Programas-Mestrado'!$C:$D,2,0)</f>
        <v>PPGEP</v>
      </c>
      <c r="E150" t="s">
        <v>258</v>
      </c>
      <c r="F150" s="10">
        <v>43862</v>
      </c>
      <c r="G150" s="10">
        <v>44592</v>
      </c>
      <c r="H150" t="s">
        <v>986</v>
      </c>
      <c r="I150" t="s">
        <v>7233</v>
      </c>
      <c r="J150" t="s">
        <v>1025</v>
      </c>
      <c r="K150" t="s">
        <v>3351</v>
      </c>
      <c r="N150" s="30"/>
      <c r="P150" s="30"/>
      <c r="Q150" s="30"/>
      <c r="R150" s="30"/>
      <c r="S150" s="30"/>
    </row>
    <row r="151" spans="1:19" x14ac:dyDescent="0.25">
      <c r="A151" t="s">
        <v>120</v>
      </c>
      <c r="B151" t="s">
        <v>2208</v>
      </c>
      <c r="C151" t="s">
        <v>242</v>
      </c>
      <c r="D151" t="str">
        <f>VLOOKUP(C151,'Programas-Mestrado'!$C:$D,2,0)</f>
        <v>PPGEP</v>
      </c>
      <c r="E151" t="s">
        <v>258</v>
      </c>
      <c r="F151" s="10">
        <v>43709</v>
      </c>
      <c r="G151" s="10">
        <v>43890</v>
      </c>
      <c r="H151" t="s">
        <v>986</v>
      </c>
      <c r="I151" t="s">
        <v>7233</v>
      </c>
      <c r="J151" t="s">
        <v>1025</v>
      </c>
      <c r="K151" t="s">
        <v>3351</v>
      </c>
      <c r="N151" s="30"/>
      <c r="P151" s="30"/>
      <c r="Q151" s="30"/>
      <c r="R151" s="30"/>
      <c r="S151" s="30"/>
    </row>
    <row r="152" spans="1:19" x14ac:dyDescent="0.25">
      <c r="A152" t="s">
        <v>700</v>
      </c>
      <c r="B152" t="s">
        <v>1443</v>
      </c>
      <c r="C152" t="s">
        <v>242</v>
      </c>
      <c r="D152" t="str">
        <f>VLOOKUP(C152,'Programas-Mestrado'!$C:$D,2,0)</f>
        <v>PPGEP</v>
      </c>
      <c r="E152" t="s">
        <v>258</v>
      </c>
      <c r="F152" s="10">
        <v>43709</v>
      </c>
      <c r="G152" s="10">
        <v>43982</v>
      </c>
      <c r="H152" t="s">
        <v>986</v>
      </c>
      <c r="I152" t="s">
        <v>7233</v>
      </c>
      <c r="J152" t="s">
        <v>1023</v>
      </c>
      <c r="K152" t="s">
        <v>3351</v>
      </c>
      <c r="N152" s="30"/>
      <c r="P152" s="30"/>
      <c r="Q152" s="30"/>
      <c r="R152" s="30"/>
      <c r="S152" s="30"/>
    </row>
    <row r="153" spans="1:19" x14ac:dyDescent="0.25">
      <c r="A153" t="s">
        <v>1066</v>
      </c>
      <c r="B153" t="s">
        <v>1345</v>
      </c>
      <c r="C153" t="s">
        <v>243</v>
      </c>
      <c r="D153" t="str">
        <f>VLOOKUP(C153,'Programas-Mestrado'!$C:$D,2,0)</f>
        <v>PPGEU</v>
      </c>
      <c r="E153" t="s">
        <v>258</v>
      </c>
      <c r="F153" s="10">
        <v>43891</v>
      </c>
      <c r="G153" s="10">
        <v>44255</v>
      </c>
      <c r="H153" t="s">
        <v>986</v>
      </c>
      <c r="I153" t="s">
        <v>7233</v>
      </c>
      <c r="J153" t="s">
        <v>1025</v>
      </c>
      <c r="K153" t="s">
        <v>3351</v>
      </c>
      <c r="N153" s="30"/>
      <c r="P153" s="30"/>
      <c r="Q153" s="30"/>
      <c r="R153" s="30"/>
      <c r="S153" s="30"/>
    </row>
    <row r="154" spans="1:19" x14ac:dyDescent="0.25">
      <c r="A154" t="s">
        <v>817</v>
      </c>
      <c r="B154" t="s">
        <v>1566</v>
      </c>
      <c r="C154" t="s">
        <v>243</v>
      </c>
      <c r="D154" t="str">
        <f>VLOOKUP(C154,'Programas-Mestrado'!$C:$D,2,0)</f>
        <v>PPGEU</v>
      </c>
      <c r="E154" t="s">
        <v>258</v>
      </c>
      <c r="F154" s="10">
        <v>43709</v>
      </c>
      <c r="G154" s="10">
        <v>44286</v>
      </c>
      <c r="H154" t="s">
        <v>986</v>
      </c>
      <c r="I154" t="s">
        <v>7233</v>
      </c>
      <c r="J154" t="s">
        <v>1024</v>
      </c>
      <c r="K154" t="s">
        <v>3351</v>
      </c>
      <c r="N154" s="30"/>
      <c r="P154" s="30"/>
      <c r="Q154" s="30"/>
      <c r="R154" s="30"/>
      <c r="S154" s="30"/>
    </row>
    <row r="155" spans="1:19" x14ac:dyDescent="0.25">
      <c r="A155" t="s">
        <v>123</v>
      </c>
      <c r="B155" t="s">
        <v>1346</v>
      </c>
      <c r="C155" t="s">
        <v>243</v>
      </c>
      <c r="D155" t="str">
        <f>VLOOKUP(C155,'Programas-Mestrado'!$C:$D,2,0)</f>
        <v>PPGEU</v>
      </c>
      <c r="E155" t="s">
        <v>258</v>
      </c>
      <c r="F155" s="10">
        <v>43709</v>
      </c>
      <c r="G155" s="10">
        <v>44196</v>
      </c>
      <c r="H155" t="s">
        <v>986</v>
      </c>
      <c r="I155" t="s">
        <v>7233</v>
      </c>
      <c r="J155" t="s">
        <v>1024</v>
      </c>
      <c r="K155" t="s">
        <v>3351</v>
      </c>
      <c r="N155" s="30"/>
      <c r="P155" s="30"/>
      <c r="Q155" s="30"/>
      <c r="R155" s="30"/>
      <c r="S155" s="30"/>
    </row>
    <row r="156" spans="1:19" x14ac:dyDescent="0.25">
      <c r="A156" t="s">
        <v>1068</v>
      </c>
      <c r="B156" t="s">
        <v>1347</v>
      </c>
      <c r="C156" t="s">
        <v>243</v>
      </c>
      <c r="D156" t="str">
        <f>VLOOKUP(C156,'Programas-Mestrado'!$C:$D,2,0)</f>
        <v>PPGEU</v>
      </c>
      <c r="E156" t="s">
        <v>258</v>
      </c>
      <c r="F156" s="10">
        <v>43891</v>
      </c>
      <c r="G156" s="10">
        <v>44377</v>
      </c>
      <c r="H156" t="s">
        <v>986</v>
      </c>
      <c r="I156" t="s">
        <v>7233</v>
      </c>
      <c r="J156" t="s">
        <v>1025</v>
      </c>
      <c r="K156" t="s">
        <v>3351</v>
      </c>
      <c r="N156" s="30"/>
      <c r="P156" s="30"/>
      <c r="Q156" s="30"/>
      <c r="R156" s="30"/>
      <c r="S156" s="30"/>
    </row>
    <row r="157" spans="1:19" x14ac:dyDescent="0.25">
      <c r="A157" t="s">
        <v>822</v>
      </c>
      <c r="B157" t="s">
        <v>1348</v>
      </c>
      <c r="C157" t="s">
        <v>243</v>
      </c>
      <c r="D157" t="str">
        <f>VLOOKUP(C157,'Programas-Mestrado'!$C:$D,2,0)</f>
        <v>PPGEU</v>
      </c>
      <c r="E157" t="s">
        <v>258</v>
      </c>
      <c r="F157" s="10">
        <v>43709</v>
      </c>
      <c r="G157" s="10">
        <v>44255</v>
      </c>
      <c r="H157" t="s">
        <v>986</v>
      </c>
      <c r="I157" t="s">
        <v>7233</v>
      </c>
      <c r="J157" t="s">
        <v>1025</v>
      </c>
      <c r="K157" t="s">
        <v>3351</v>
      </c>
      <c r="N157" s="30"/>
      <c r="P157" s="30"/>
      <c r="Q157" s="30"/>
      <c r="R157" s="30"/>
      <c r="S157" s="30"/>
    </row>
    <row r="158" spans="1:19" x14ac:dyDescent="0.25">
      <c r="A158" t="s">
        <v>1070</v>
      </c>
      <c r="B158" t="s">
        <v>1349</v>
      </c>
      <c r="C158" t="s">
        <v>243</v>
      </c>
      <c r="D158" t="str">
        <f>VLOOKUP(C158,'Programas-Mestrado'!$C:$D,2,0)</f>
        <v>PPGEU</v>
      </c>
      <c r="E158" t="s">
        <v>258</v>
      </c>
      <c r="F158" s="10">
        <v>43891</v>
      </c>
      <c r="G158" s="10">
        <v>44286</v>
      </c>
      <c r="H158" t="s">
        <v>986</v>
      </c>
      <c r="I158" t="s">
        <v>7233</v>
      </c>
      <c r="J158" t="s">
        <v>1024</v>
      </c>
      <c r="K158" t="s">
        <v>3351</v>
      </c>
      <c r="N158" s="30"/>
      <c r="P158" s="30"/>
      <c r="Q158" s="30"/>
      <c r="R158" s="30"/>
      <c r="S158" s="30"/>
    </row>
    <row r="159" spans="1:19" x14ac:dyDescent="0.25">
      <c r="A159" t="s">
        <v>1224</v>
      </c>
      <c r="B159" t="s">
        <v>1993</v>
      </c>
      <c r="C159" t="s">
        <v>243</v>
      </c>
      <c r="D159" t="str">
        <f>VLOOKUP(C159,'Programas-Mestrado'!$C:$D,2,0)</f>
        <v>PPGEU</v>
      </c>
      <c r="E159" t="s">
        <v>258</v>
      </c>
      <c r="F159" s="10">
        <v>43891</v>
      </c>
      <c r="G159" s="10">
        <v>44742</v>
      </c>
      <c r="H159" t="s">
        <v>986</v>
      </c>
      <c r="I159" t="s">
        <v>7233</v>
      </c>
      <c r="J159" t="s">
        <v>1024</v>
      </c>
      <c r="K159" t="s">
        <v>3351</v>
      </c>
      <c r="N159" s="30"/>
      <c r="P159" s="30"/>
      <c r="Q159" s="30"/>
      <c r="R159" s="30"/>
      <c r="S159" s="30"/>
    </row>
    <row r="160" spans="1:19" x14ac:dyDescent="0.25">
      <c r="A160" t="s">
        <v>826</v>
      </c>
      <c r="B160" t="s">
        <v>1350</v>
      </c>
      <c r="C160" t="s">
        <v>243</v>
      </c>
      <c r="D160" t="str">
        <f>VLOOKUP(C160,'Programas-Mestrado'!$C:$D,2,0)</f>
        <v>PPGEU</v>
      </c>
      <c r="E160" t="s">
        <v>258</v>
      </c>
      <c r="F160" s="10">
        <v>43709</v>
      </c>
      <c r="G160" s="10">
        <v>44439</v>
      </c>
      <c r="H160" t="s">
        <v>986</v>
      </c>
      <c r="I160" t="s">
        <v>7233</v>
      </c>
      <c r="J160" t="s">
        <v>1024</v>
      </c>
      <c r="K160" t="s">
        <v>3351</v>
      </c>
      <c r="N160" s="30"/>
      <c r="P160" s="30"/>
      <c r="Q160" s="30"/>
      <c r="R160" s="30"/>
      <c r="S160" s="30"/>
    </row>
    <row r="161" spans="1:19" x14ac:dyDescent="0.25">
      <c r="A161" t="s">
        <v>270</v>
      </c>
      <c r="B161" t="s">
        <v>1444</v>
      </c>
      <c r="C161" t="s">
        <v>225</v>
      </c>
      <c r="D161" t="str">
        <f>VLOOKUP(C161,'Programas-Mestrado'!$C:$D,2,0)</f>
        <v>PPGBiotec</v>
      </c>
      <c r="E161" t="s">
        <v>517</v>
      </c>
      <c r="F161" s="10">
        <v>43709</v>
      </c>
      <c r="G161" s="10">
        <v>44316</v>
      </c>
      <c r="H161" t="s">
        <v>986</v>
      </c>
      <c r="I161" t="s">
        <v>7233</v>
      </c>
      <c r="J161" t="s">
        <v>1025</v>
      </c>
      <c r="K161" t="s">
        <v>3351</v>
      </c>
      <c r="N161" s="30"/>
      <c r="P161" s="30"/>
      <c r="Q161" s="30"/>
      <c r="R161" s="30"/>
      <c r="S161" s="30"/>
    </row>
    <row r="162" spans="1:19" x14ac:dyDescent="0.25">
      <c r="A162" t="s">
        <v>271</v>
      </c>
      <c r="B162" t="s">
        <v>2209</v>
      </c>
      <c r="C162" t="s">
        <v>225</v>
      </c>
      <c r="D162" t="str">
        <f>VLOOKUP(C162,'Programas-Mestrado'!$C:$D,2,0)</f>
        <v>PPGBiotec</v>
      </c>
      <c r="E162" t="s">
        <v>517</v>
      </c>
      <c r="F162" s="10">
        <v>43709</v>
      </c>
      <c r="G162" s="10">
        <v>43890</v>
      </c>
      <c r="H162" t="s">
        <v>986</v>
      </c>
      <c r="I162" t="s">
        <v>7233</v>
      </c>
      <c r="J162" t="s">
        <v>1024</v>
      </c>
      <c r="K162" t="s">
        <v>3351</v>
      </c>
      <c r="N162" s="30"/>
      <c r="P162" s="30"/>
      <c r="Q162" s="30"/>
      <c r="R162" s="30"/>
      <c r="S162" s="30"/>
    </row>
    <row r="163" spans="1:19" x14ac:dyDescent="0.25">
      <c r="A163" t="s">
        <v>272</v>
      </c>
      <c r="B163" t="s">
        <v>1822</v>
      </c>
      <c r="C163" t="s">
        <v>225</v>
      </c>
      <c r="D163" t="str">
        <f>VLOOKUP(C163,'Programas-Mestrado'!$C:$D,2,0)</f>
        <v>PPGBiotec</v>
      </c>
      <c r="E163" t="s">
        <v>517</v>
      </c>
      <c r="F163" s="10">
        <v>43709</v>
      </c>
      <c r="G163" s="10">
        <v>44408</v>
      </c>
      <c r="H163" t="s">
        <v>986</v>
      </c>
      <c r="I163" t="s">
        <v>7233</v>
      </c>
      <c r="J163" t="s">
        <v>1024</v>
      </c>
      <c r="K163" t="s">
        <v>3351</v>
      </c>
      <c r="N163" s="30"/>
      <c r="P163" s="30"/>
      <c r="Q163" s="30"/>
      <c r="R163" s="30"/>
      <c r="S163" s="30"/>
    </row>
    <row r="164" spans="1:19" x14ac:dyDescent="0.25">
      <c r="A164" t="s">
        <v>273</v>
      </c>
      <c r="B164" t="s">
        <v>1445</v>
      </c>
      <c r="C164" t="s">
        <v>225</v>
      </c>
      <c r="D164" t="str">
        <f>VLOOKUP(C164,'Programas-Mestrado'!$C:$D,2,0)</f>
        <v>PPGBiotec</v>
      </c>
      <c r="E164" t="s">
        <v>517</v>
      </c>
      <c r="F164" s="10">
        <v>43709</v>
      </c>
      <c r="G164" s="10">
        <v>44500</v>
      </c>
      <c r="H164" t="s">
        <v>986</v>
      </c>
      <c r="I164" t="s">
        <v>7233</v>
      </c>
      <c r="J164" t="s">
        <v>1025</v>
      </c>
      <c r="K164" t="s">
        <v>3351</v>
      </c>
      <c r="N164" s="30"/>
      <c r="P164" s="30"/>
      <c r="Q164" s="30"/>
      <c r="R164" s="30"/>
      <c r="S164" s="30"/>
    </row>
    <row r="165" spans="1:19" x14ac:dyDescent="0.25">
      <c r="A165" t="s">
        <v>274</v>
      </c>
      <c r="B165" t="s">
        <v>1446</v>
      </c>
      <c r="C165" t="s">
        <v>225</v>
      </c>
      <c r="D165" t="str">
        <f>VLOOKUP(C165,'Programas-Mestrado'!$C:$D,2,0)</f>
        <v>PPGBiotec</v>
      </c>
      <c r="E165" t="s">
        <v>517</v>
      </c>
      <c r="F165" s="10">
        <v>43709</v>
      </c>
      <c r="G165" s="10">
        <v>44530</v>
      </c>
      <c r="H165" t="s">
        <v>986</v>
      </c>
      <c r="I165" t="s">
        <v>7233</v>
      </c>
      <c r="J165" t="s">
        <v>3381</v>
      </c>
      <c r="K165" t="s">
        <v>3351</v>
      </c>
      <c r="N165" s="30"/>
      <c r="P165" s="30"/>
      <c r="Q165" s="30"/>
      <c r="R165" s="30"/>
      <c r="S165" s="30"/>
    </row>
    <row r="166" spans="1:19" x14ac:dyDescent="0.25">
      <c r="A166" t="s">
        <v>275</v>
      </c>
      <c r="B166" t="s">
        <v>1447</v>
      </c>
      <c r="C166" t="s">
        <v>225</v>
      </c>
      <c r="D166" t="str">
        <f>VLOOKUP(C166,'Programas-Mestrado'!$C:$D,2,0)</f>
        <v>PPGBiotec</v>
      </c>
      <c r="E166" t="s">
        <v>517</v>
      </c>
      <c r="F166" s="10">
        <v>43709</v>
      </c>
      <c r="G166" s="10">
        <v>43951</v>
      </c>
      <c r="H166" t="s">
        <v>986</v>
      </c>
      <c r="I166" t="s">
        <v>7233</v>
      </c>
      <c r="J166" t="s">
        <v>3381</v>
      </c>
      <c r="K166" t="s">
        <v>3351</v>
      </c>
      <c r="N166" s="30"/>
      <c r="P166" s="30"/>
      <c r="Q166" s="30"/>
      <c r="R166" s="30"/>
      <c r="S166" s="30"/>
    </row>
    <row r="167" spans="1:19" x14ac:dyDescent="0.25">
      <c r="A167" t="s">
        <v>277</v>
      </c>
      <c r="B167" t="s">
        <v>1448</v>
      </c>
      <c r="C167" t="s">
        <v>225</v>
      </c>
      <c r="D167" t="str">
        <f>VLOOKUP(C167,'Programas-Mestrado'!$C:$D,2,0)</f>
        <v>PPGBiotec</v>
      </c>
      <c r="E167" t="s">
        <v>517</v>
      </c>
      <c r="F167" s="10">
        <v>43709</v>
      </c>
      <c r="G167" s="10">
        <v>43951</v>
      </c>
      <c r="H167" t="s">
        <v>986</v>
      </c>
      <c r="I167" t="s">
        <v>7233</v>
      </c>
      <c r="J167" t="s">
        <v>3381</v>
      </c>
      <c r="K167" t="s">
        <v>3351</v>
      </c>
      <c r="N167" s="30"/>
      <c r="P167" s="30"/>
      <c r="Q167" s="30"/>
      <c r="R167" s="30"/>
      <c r="S167" s="30"/>
    </row>
    <row r="168" spans="1:19" x14ac:dyDescent="0.25">
      <c r="A168" t="s">
        <v>280</v>
      </c>
      <c r="B168" t="s">
        <v>1449</v>
      </c>
      <c r="C168" t="s">
        <v>225</v>
      </c>
      <c r="D168" t="str">
        <f>VLOOKUP(C168,'Programas-Mestrado'!$C:$D,2,0)</f>
        <v>PPGBiotec</v>
      </c>
      <c r="E168" t="s">
        <v>517</v>
      </c>
      <c r="F168" s="10">
        <v>43709</v>
      </c>
      <c r="G168" s="10">
        <v>44530</v>
      </c>
      <c r="H168" t="s">
        <v>986</v>
      </c>
      <c r="I168" t="s">
        <v>7233</v>
      </c>
      <c r="J168" t="s">
        <v>3381</v>
      </c>
      <c r="K168" t="s">
        <v>3351</v>
      </c>
      <c r="N168" s="30"/>
      <c r="P168" s="30"/>
      <c r="Q168" s="30"/>
      <c r="R168" s="30"/>
      <c r="S168" s="30"/>
    </row>
    <row r="169" spans="1:19" x14ac:dyDescent="0.25">
      <c r="A169" t="s">
        <v>281</v>
      </c>
      <c r="B169" t="s">
        <v>1450</v>
      </c>
      <c r="C169" t="s">
        <v>225</v>
      </c>
      <c r="D169" t="str">
        <f>VLOOKUP(C169,'Programas-Mestrado'!$C:$D,2,0)</f>
        <v>PPGBiotec</v>
      </c>
      <c r="E169" t="s">
        <v>517</v>
      </c>
      <c r="F169" s="10">
        <v>43709</v>
      </c>
      <c r="G169" s="10">
        <v>44439</v>
      </c>
      <c r="H169" t="s">
        <v>986</v>
      </c>
      <c r="I169" t="s">
        <v>7233</v>
      </c>
      <c r="J169" t="s">
        <v>3381</v>
      </c>
      <c r="K169" t="s">
        <v>3351</v>
      </c>
      <c r="N169" s="30"/>
      <c r="P169" s="30"/>
      <c r="Q169" s="30"/>
      <c r="R169" s="30"/>
      <c r="S169" s="30"/>
    </row>
    <row r="170" spans="1:19" x14ac:dyDescent="0.25">
      <c r="A170" t="s">
        <v>283</v>
      </c>
      <c r="B170" t="s">
        <v>1451</v>
      </c>
      <c r="C170" t="s">
        <v>225</v>
      </c>
      <c r="D170" t="str">
        <f>VLOOKUP(C170,'Programas-Mestrado'!$C:$D,2,0)</f>
        <v>PPGBiotec</v>
      </c>
      <c r="E170" t="s">
        <v>517</v>
      </c>
      <c r="F170" s="10">
        <v>43709</v>
      </c>
      <c r="G170" s="10">
        <v>44165</v>
      </c>
      <c r="H170" t="s">
        <v>986</v>
      </c>
      <c r="I170" t="s">
        <v>7233</v>
      </c>
      <c r="J170" t="s">
        <v>3381</v>
      </c>
      <c r="K170" t="s">
        <v>3351</v>
      </c>
      <c r="N170" s="30"/>
      <c r="P170" s="30"/>
      <c r="Q170" s="30"/>
      <c r="R170" s="30"/>
      <c r="S170" s="30"/>
    </row>
    <row r="171" spans="1:19" x14ac:dyDescent="0.25">
      <c r="A171" t="s">
        <v>284</v>
      </c>
      <c r="B171" t="s">
        <v>1452</v>
      </c>
      <c r="C171" t="s">
        <v>225</v>
      </c>
      <c r="D171" t="str">
        <f>VLOOKUP(C171,'Programas-Mestrado'!$C:$D,2,0)</f>
        <v>PPGBiotec</v>
      </c>
      <c r="E171" t="s">
        <v>517</v>
      </c>
      <c r="F171" s="10">
        <v>43709</v>
      </c>
      <c r="G171" s="10">
        <v>44439</v>
      </c>
      <c r="H171" t="s">
        <v>986</v>
      </c>
      <c r="I171" t="s">
        <v>7233</v>
      </c>
      <c r="J171" t="s">
        <v>3381</v>
      </c>
      <c r="K171" t="s">
        <v>3351</v>
      </c>
      <c r="N171" s="30"/>
      <c r="P171" s="30"/>
      <c r="Q171" s="30"/>
      <c r="R171" s="30"/>
      <c r="S171" s="30"/>
    </row>
    <row r="172" spans="1:19" x14ac:dyDescent="0.25">
      <c r="A172" t="s">
        <v>285</v>
      </c>
      <c r="B172" t="s">
        <v>2210</v>
      </c>
      <c r="C172" t="s">
        <v>225</v>
      </c>
      <c r="D172" t="str">
        <f>VLOOKUP(C172,'Programas-Mestrado'!$C:$D,2,0)</f>
        <v>PPGBiotec</v>
      </c>
      <c r="E172" t="s">
        <v>517</v>
      </c>
      <c r="F172" s="10">
        <v>43709</v>
      </c>
      <c r="G172" s="10">
        <v>43890</v>
      </c>
      <c r="H172" t="s">
        <v>986</v>
      </c>
      <c r="I172" t="s">
        <v>7233</v>
      </c>
      <c r="J172" t="s">
        <v>1025</v>
      </c>
      <c r="K172" t="s">
        <v>3351</v>
      </c>
      <c r="N172" s="30"/>
      <c r="P172" s="30"/>
      <c r="Q172" s="30"/>
      <c r="R172" s="30"/>
      <c r="S172" s="30"/>
    </row>
    <row r="173" spans="1:19" x14ac:dyDescent="0.25">
      <c r="A173" t="s">
        <v>535</v>
      </c>
      <c r="B173" t="s">
        <v>1830</v>
      </c>
      <c r="C173" t="s">
        <v>225</v>
      </c>
      <c r="D173" t="str">
        <f>VLOOKUP(C173,'Programas-Mestrado'!$C:$D,2,0)</f>
        <v>PPGBiotec</v>
      </c>
      <c r="E173" t="s">
        <v>517</v>
      </c>
      <c r="F173" s="10">
        <v>43709</v>
      </c>
      <c r="G173" s="10">
        <v>44926</v>
      </c>
      <c r="H173" t="s">
        <v>986</v>
      </c>
      <c r="I173" t="s">
        <v>7233</v>
      </c>
      <c r="J173" t="s">
        <v>3381</v>
      </c>
      <c r="K173" t="s">
        <v>3351</v>
      </c>
      <c r="N173" s="30"/>
      <c r="P173" s="30"/>
      <c r="Q173" s="30"/>
      <c r="R173" s="30"/>
      <c r="S173" s="30"/>
    </row>
    <row r="174" spans="1:19" x14ac:dyDescent="0.25">
      <c r="A174" t="s">
        <v>12</v>
      </c>
      <c r="B174" t="s">
        <v>1453</v>
      </c>
      <c r="C174" t="s">
        <v>225</v>
      </c>
      <c r="D174" t="str">
        <f>VLOOKUP(C174,'Programas-Mestrado'!$C:$D,2,0)</f>
        <v>PPGBiotec</v>
      </c>
      <c r="E174" t="s">
        <v>258</v>
      </c>
      <c r="F174" s="10">
        <v>43709</v>
      </c>
      <c r="G174" s="10">
        <v>44165</v>
      </c>
      <c r="H174" t="s">
        <v>986</v>
      </c>
      <c r="I174" t="s">
        <v>7233</v>
      </c>
      <c r="J174" t="s">
        <v>3381</v>
      </c>
      <c r="K174" t="s">
        <v>3351</v>
      </c>
      <c r="N174" s="30"/>
      <c r="P174" s="30"/>
      <c r="Q174" s="30"/>
      <c r="R174" s="30"/>
      <c r="S174" s="30"/>
    </row>
    <row r="175" spans="1:19" x14ac:dyDescent="0.25">
      <c r="A175" t="s">
        <v>684</v>
      </c>
      <c r="B175" t="s">
        <v>1454</v>
      </c>
      <c r="C175" t="s">
        <v>225</v>
      </c>
      <c r="D175" t="str">
        <f>VLOOKUP(C175,'Programas-Mestrado'!$C:$D,2,0)</f>
        <v>PPGBiotec</v>
      </c>
      <c r="E175" t="s">
        <v>258</v>
      </c>
      <c r="F175" s="10">
        <v>43709</v>
      </c>
      <c r="G175" s="10">
        <v>44408</v>
      </c>
      <c r="H175" t="s">
        <v>986</v>
      </c>
      <c r="I175" t="s">
        <v>7233</v>
      </c>
      <c r="J175" t="s">
        <v>3381</v>
      </c>
      <c r="K175" t="s">
        <v>3351</v>
      </c>
      <c r="N175" s="30"/>
      <c r="P175" s="30"/>
      <c r="Q175" s="30"/>
      <c r="R175" s="30"/>
      <c r="S175" s="30"/>
    </row>
    <row r="176" spans="1:19" x14ac:dyDescent="0.25">
      <c r="A176" t="s">
        <v>685</v>
      </c>
      <c r="B176" t="s">
        <v>1455</v>
      </c>
      <c r="C176" t="s">
        <v>225</v>
      </c>
      <c r="D176" t="str">
        <f>VLOOKUP(C176,'Programas-Mestrado'!$C:$D,2,0)</f>
        <v>PPGBiotec</v>
      </c>
      <c r="E176" t="s">
        <v>258</v>
      </c>
      <c r="F176" s="10">
        <v>43709</v>
      </c>
      <c r="G176" s="10">
        <v>44408</v>
      </c>
      <c r="H176" t="s">
        <v>986</v>
      </c>
      <c r="I176" t="s">
        <v>7233</v>
      </c>
      <c r="J176" t="s">
        <v>3381</v>
      </c>
      <c r="K176" t="s">
        <v>3351</v>
      </c>
      <c r="N176" s="30"/>
      <c r="P176" s="30"/>
      <c r="Q176" s="30"/>
      <c r="R176" s="30"/>
      <c r="S176" s="30"/>
    </row>
    <row r="177" spans="1:19" x14ac:dyDescent="0.25">
      <c r="A177" t="s">
        <v>13</v>
      </c>
      <c r="B177" t="s">
        <v>2211</v>
      </c>
      <c r="C177" t="s">
        <v>225</v>
      </c>
      <c r="D177" t="str">
        <f>VLOOKUP(C177,'Programas-Mestrado'!$C:$D,2,0)</f>
        <v>PPGBiotec</v>
      </c>
      <c r="E177" t="s">
        <v>258</v>
      </c>
      <c r="F177" s="10">
        <v>43709</v>
      </c>
      <c r="G177" s="10">
        <v>43890</v>
      </c>
      <c r="H177" t="s">
        <v>986</v>
      </c>
      <c r="I177" t="s">
        <v>7233</v>
      </c>
      <c r="J177" t="s">
        <v>1025</v>
      </c>
      <c r="K177" t="s">
        <v>3351</v>
      </c>
      <c r="N177" s="30"/>
      <c r="P177" s="30"/>
      <c r="Q177" s="30"/>
      <c r="R177" s="30"/>
      <c r="S177" s="30"/>
    </row>
    <row r="178" spans="1:19" x14ac:dyDescent="0.25">
      <c r="A178" t="s">
        <v>686</v>
      </c>
      <c r="B178" t="s">
        <v>1456</v>
      </c>
      <c r="C178" t="s">
        <v>225</v>
      </c>
      <c r="D178" t="str">
        <f>VLOOKUP(C178,'Programas-Mestrado'!$C:$D,2,0)</f>
        <v>PPGBiotec</v>
      </c>
      <c r="E178" t="s">
        <v>258</v>
      </c>
      <c r="F178" s="10">
        <v>43709</v>
      </c>
      <c r="G178" s="10">
        <v>44408</v>
      </c>
      <c r="H178" t="s">
        <v>986</v>
      </c>
      <c r="I178" t="s">
        <v>7233</v>
      </c>
      <c r="J178" t="s">
        <v>3381</v>
      </c>
      <c r="K178" t="s">
        <v>3351</v>
      </c>
      <c r="N178" s="30"/>
      <c r="P178" s="30"/>
      <c r="Q178" s="30"/>
      <c r="R178" s="30"/>
      <c r="S178" s="30"/>
    </row>
    <row r="179" spans="1:19" x14ac:dyDescent="0.25">
      <c r="A179" t="s">
        <v>687</v>
      </c>
      <c r="B179" t="s">
        <v>1457</v>
      </c>
      <c r="C179" t="s">
        <v>225</v>
      </c>
      <c r="D179" t="str">
        <f>VLOOKUP(C179,'Programas-Mestrado'!$C:$D,2,0)</f>
        <v>PPGBiotec</v>
      </c>
      <c r="E179" t="s">
        <v>258</v>
      </c>
      <c r="F179" s="10">
        <v>43709</v>
      </c>
      <c r="G179" s="10">
        <v>44408</v>
      </c>
      <c r="H179" t="s">
        <v>986</v>
      </c>
      <c r="I179" t="s">
        <v>7233</v>
      </c>
      <c r="J179" t="s">
        <v>3381</v>
      </c>
      <c r="K179" t="s">
        <v>3351</v>
      </c>
      <c r="N179" s="30"/>
      <c r="P179" s="30"/>
      <c r="Q179" s="30"/>
      <c r="R179" s="30"/>
      <c r="S179" s="30"/>
    </row>
    <row r="180" spans="1:19" x14ac:dyDescent="0.25">
      <c r="A180" t="s">
        <v>14</v>
      </c>
      <c r="B180" t="s">
        <v>2212</v>
      </c>
      <c r="C180" t="s">
        <v>225</v>
      </c>
      <c r="D180" t="str">
        <f>VLOOKUP(C180,'Programas-Mestrado'!$C:$D,2,0)</f>
        <v>PPGBiotec</v>
      </c>
      <c r="E180" t="s">
        <v>258</v>
      </c>
      <c r="F180" s="10">
        <v>43709</v>
      </c>
      <c r="G180" s="10">
        <v>43890</v>
      </c>
      <c r="H180" t="s">
        <v>986</v>
      </c>
      <c r="I180" t="s">
        <v>7233</v>
      </c>
      <c r="J180" t="s">
        <v>1025</v>
      </c>
      <c r="K180" t="s">
        <v>3351</v>
      </c>
      <c r="N180" s="30"/>
      <c r="P180" s="30"/>
      <c r="Q180" s="30"/>
      <c r="R180" s="30"/>
      <c r="S180" s="30"/>
    </row>
    <row r="181" spans="1:19" x14ac:dyDescent="0.25">
      <c r="A181" t="s">
        <v>15</v>
      </c>
      <c r="B181" t="s">
        <v>2213</v>
      </c>
      <c r="C181" t="s">
        <v>225</v>
      </c>
      <c r="D181" t="str">
        <f>VLOOKUP(C181,'Programas-Mestrado'!$C:$D,2,0)</f>
        <v>PPGBiotec</v>
      </c>
      <c r="E181" t="s">
        <v>258</v>
      </c>
      <c r="F181" s="10">
        <v>43709</v>
      </c>
      <c r="G181" s="10">
        <v>43890</v>
      </c>
      <c r="H181" t="s">
        <v>986</v>
      </c>
      <c r="I181" t="s">
        <v>7233</v>
      </c>
      <c r="J181" t="s">
        <v>1025</v>
      </c>
      <c r="K181" t="s">
        <v>3351</v>
      </c>
      <c r="N181" s="30"/>
      <c r="P181" s="30"/>
      <c r="Q181" s="30"/>
      <c r="R181" s="30"/>
      <c r="S181" s="30"/>
    </row>
    <row r="182" spans="1:19" x14ac:dyDescent="0.25">
      <c r="A182" t="s">
        <v>16</v>
      </c>
      <c r="B182" t="s">
        <v>2214</v>
      </c>
      <c r="C182" t="s">
        <v>225</v>
      </c>
      <c r="D182" t="str">
        <f>VLOOKUP(C182,'Programas-Mestrado'!$C:$D,2,0)</f>
        <v>PPGBiotec</v>
      </c>
      <c r="E182" t="s">
        <v>258</v>
      </c>
      <c r="F182" s="10">
        <v>43709</v>
      </c>
      <c r="G182" s="10">
        <v>43890</v>
      </c>
      <c r="H182" t="s">
        <v>986</v>
      </c>
      <c r="I182" t="s">
        <v>7233</v>
      </c>
      <c r="J182" t="s">
        <v>1025</v>
      </c>
      <c r="K182" t="s">
        <v>3351</v>
      </c>
      <c r="N182" s="30"/>
      <c r="P182" s="30"/>
      <c r="Q182" s="30"/>
      <c r="R182" s="30"/>
      <c r="S182" s="30"/>
    </row>
    <row r="183" spans="1:19" x14ac:dyDescent="0.25">
      <c r="A183" t="s">
        <v>464</v>
      </c>
      <c r="B183" t="s">
        <v>1591</v>
      </c>
      <c r="C183" t="s">
        <v>253</v>
      </c>
      <c r="D183" t="str">
        <f>VLOOKUP(C183,'Programas-Mestrado'!$C:$D,2,0)</f>
        <v>PPGL</v>
      </c>
      <c r="E183" t="s">
        <v>517</v>
      </c>
      <c r="F183" s="10">
        <v>43709</v>
      </c>
      <c r="G183" s="10">
        <v>44651</v>
      </c>
      <c r="H183" t="s">
        <v>986</v>
      </c>
      <c r="I183" t="s">
        <v>7233</v>
      </c>
      <c r="J183" t="s">
        <v>1025</v>
      </c>
      <c r="K183" t="s">
        <v>3351</v>
      </c>
      <c r="N183" s="30"/>
      <c r="P183" s="30"/>
      <c r="Q183" s="30"/>
      <c r="R183" s="30"/>
      <c r="S183" s="30"/>
    </row>
    <row r="184" spans="1:19" x14ac:dyDescent="0.25">
      <c r="A184" t="s">
        <v>466</v>
      </c>
      <c r="B184" t="s">
        <v>1351</v>
      </c>
      <c r="C184" t="s">
        <v>253</v>
      </c>
      <c r="D184" t="str">
        <f>VLOOKUP(C184,'Programas-Mestrado'!$C:$D,2,0)</f>
        <v>PPGL</v>
      </c>
      <c r="E184" t="s">
        <v>517</v>
      </c>
      <c r="F184" s="10">
        <v>43709</v>
      </c>
      <c r="G184" s="10">
        <v>44804</v>
      </c>
      <c r="H184" t="s">
        <v>986</v>
      </c>
      <c r="I184" t="s">
        <v>7233</v>
      </c>
      <c r="J184" t="s">
        <v>3381</v>
      </c>
      <c r="K184" t="s">
        <v>3351</v>
      </c>
      <c r="N184" s="30"/>
      <c r="P184" s="30"/>
      <c r="Q184" s="30"/>
      <c r="R184" s="30"/>
      <c r="S184" s="30"/>
    </row>
    <row r="185" spans="1:19" x14ac:dyDescent="0.25">
      <c r="A185" t="s">
        <v>467</v>
      </c>
      <c r="B185" t="s">
        <v>1352</v>
      </c>
      <c r="C185" t="s">
        <v>253</v>
      </c>
      <c r="D185" t="str">
        <f>VLOOKUP(C185,'Programas-Mestrado'!$C:$D,2,0)</f>
        <v>PPGL</v>
      </c>
      <c r="E185" t="s">
        <v>517</v>
      </c>
      <c r="F185" s="10">
        <v>43709</v>
      </c>
      <c r="G185" s="10">
        <v>44377</v>
      </c>
      <c r="H185" t="s">
        <v>986</v>
      </c>
      <c r="I185" t="s">
        <v>7233</v>
      </c>
      <c r="J185" t="s">
        <v>3381</v>
      </c>
      <c r="K185" t="s">
        <v>3351</v>
      </c>
      <c r="N185" s="30"/>
      <c r="P185" s="30"/>
      <c r="Q185" s="30"/>
      <c r="R185" s="30"/>
      <c r="S185" s="30"/>
    </row>
    <row r="186" spans="1:19" x14ac:dyDescent="0.25">
      <c r="A186" t="s">
        <v>468</v>
      </c>
      <c r="B186" t="s">
        <v>1353</v>
      </c>
      <c r="C186" t="s">
        <v>253</v>
      </c>
      <c r="D186" t="str">
        <f>VLOOKUP(C186,'Programas-Mestrado'!$C:$D,2,0)</f>
        <v>PPGL</v>
      </c>
      <c r="E186" t="s">
        <v>517</v>
      </c>
      <c r="F186" s="10">
        <v>43709</v>
      </c>
      <c r="G186" s="10">
        <v>44804</v>
      </c>
      <c r="H186" t="s">
        <v>986</v>
      </c>
      <c r="I186" t="s">
        <v>7233</v>
      </c>
      <c r="J186" t="s">
        <v>3381</v>
      </c>
      <c r="K186" t="s">
        <v>3351</v>
      </c>
      <c r="N186" s="30"/>
      <c r="P186" s="30"/>
      <c r="Q186" s="30"/>
      <c r="R186" s="30"/>
      <c r="S186" s="30"/>
    </row>
    <row r="187" spans="1:19" x14ac:dyDescent="0.25">
      <c r="A187" t="s">
        <v>471</v>
      </c>
      <c r="B187" t="s">
        <v>1354</v>
      </c>
      <c r="C187" t="s">
        <v>253</v>
      </c>
      <c r="D187" t="str">
        <f>VLOOKUP(C187,'Programas-Mestrado'!$C:$D,2,0)</f>
        <v>PPGL</v>
      </c>
      <c r="E187" t="s">
        <v>517</v>
      </c>
      <c r="F187" s="10">
        <v>43709</v>
      </c>
      <c r="G187" s="10">
        <v>44347</v>
      </c>
      <c r="H187" t="s">
        <v>986</v>
      </c>
      <c r="I187" t="s">
        <v>7233</v>
      </c>
      <c r="J187" t="s">
        <v>3381</v>
      </c>
      <c r="K187" t="s">
        <v>3351</v>
      </c>
      <c r="N187" s="30"/>
      <c r="P187" s="30"/>
      <c r="Q187" s="30"/>
      <c r="R187" s="30"/>
      <c r="S187" s="30"/>
    </row>
    <row r="188" spans="1:19" x14ac:dyDescent="0.25">
      <c r="A188" t="s">
        <v>472</v>
      </c>
      <c r="B188" t="s">
        <v>1597</v>
      </c>
      <c r="C188" t="s">
        <v>253</v>
      </c>
      <c r="D188" t="str">
        <f>VLOOKUP(C188,'Programas-Mestrado'!$C:$D,2,0)</f>
        <v>PPGL</v>
      </c>
      <c r="E188" t="s">
        <v>517</v>
      </c>
      <c r="F188" s="10">
        <v>43709</v>
      </c>
      <c r="G188" s="10">
        <v>44530</v>
      </c>
      <c r="H188" t="s">
        <v>986</v>
      </c>
      <c r="I188" t="s">
        <v>7233</v>
      </c>
      <c r="J188" t="s">
        <v>1024</v>
      </c>
      <c r="K188" t="s">
        <v>3351</v>
      </c>
      <c r="N188" s="30"/>
      <c r="P188" s="30"/>
      <c r="Q188" s="30"/>
      <c r="R188" s="30"/>
      <c r="S188" s="30"/>
    </row>
    <row r="189" spans="1:19" x14ac:dyDescent="0.25">
      <c r="A189" t="s">
        <v>473</v>
      </c>
      <c r="B189" t="s">
        <v>1355</v>
      </c>
      <c r="C189" t="s">
        <v>253</v>
      </c>
      <c r="D189" t="str">
        <f>VLOOKUP(C189,'Programas-Mestrado'!$C:$D,2,0)</f>
        <v>PPGL</v>
      </c>
      <c r="E189" t="s">
        <v>517</v>
      </c>
      <c r="F189" s="10">
        <v>43709</v>
      </c>
      <c r="G189" s="10">
        <v>44681</v>
      </c>
      <c r="H189" t="s">
        <v>986</v>
      </c>
      <c r="I189" t="s">
        <v>7233</v>
      </c>
      <c r="J189" t="s">
        <v>1024</v>
      </c>
      <c r="K189" t="s">
        <v>3351</v>
      </c>
      <c r="N189" s="30"/>
      <c r="P189" s="30"/>
      <c r="Q189" s="30"/>
      <c r="R189" s="30"/>
      <c r="S189" s="30"/>
    </row>
    <row r="190" spans="1:19" x14ac:dyDescent="0.25">
      <c r="A190" t="s">
        <v>474</v>
      </c>
      <c r="B190" t="s">
        <v>1356</v>
      </c>
      <c r="C190" t="s">
        <v>253</v>
      </c>
      <c r="D190" t="str">
        <f>VLOOKUP(C190,'Programas-Mestrado'!$C:$D,2,0)</f>
        <v>PPGL</v>
      </c>
      <c r="E190" t="s">
        <v>517</v>
      </c>
      <c r="F190" s="10">
        <v>43709</v>
      </c>
      <c r="G190" s="10">
        <v>44804</v>
      </c>
      <c r="H190" t="s">
        <v>986</v>
      </c>
      <c r="I190" t="s">
        <v>7233</v>
      </c>
      <c r="J190" t="s">
        <v>3381</v>
      </c>
      <c r="K190" t="s">
        <v>3351</v>
      </c>
      <c r="N190" s="30"/>
      <c r="P190" s="30"/>
      <c r="Q190" s="30"/>
      <c r="R190" s="30"/>
      <c r="S190" s="30"/>
    </row>
    <row r="191" spans="1:19" x14ac:dyDescent="0.25">
      <c r="A191" t="s">
        <v>475</v>
      </c>
      <c r="B191" t="s">
        <v>1357</v>
      </c>
      <c r="C191" t="s">
        <v>253</v>
      </c>
      <c r="D191" t="str">
        <f>VLOOKUP(C191,'Programas-Mestrado'!$C:$D,2,0)</f>
        <v>PPGL</v>
      </c>
      <c r="E191" t="s">
        <v>517</v>
      </c>
      <c r="F191" s="10">
        <v>43709</v>
      </c>
      <c r="G191" s="10">
        <v>44439</v>
      </c>
      <c r="H191" t="s">
        <v>986</v>
      </c>
      <c r="I191" t="s">
        <v>7233</v>
      </c>
      <c r="J191" t="s">
        <v>3381</v>
      </c>
      <c r="K191" t="s">
        <v>3351</v>
      </c>
      <c r="N191" s="30"/>
      <c r="P191" s="30"/>
      <c r="Q191" s="30"/>
      <c r="R191" s="30"/>
      <c r="S191" s="30"/>
    </row>
    <row r="192" spans="1:19" x14ac:dyDescent="0.25">
      <c r="A192" t="s">
        <v>476</v>
      </c>
      <c r="B192" t="s">
        <v>2071</v>
      </c>
      <c r="C192" t="s">
        <v>253</v>
      </c>
      <c r="D192" t="str">
        <f>VLOOKUP(C192,'Programas-Mestrado'!$C:$D,2,0)</f>
        <v>PPGL</v>
      </c>
      <c r="E192" t="s">
        <v>517</v>
      </c>
      <c r="F192" s="10">
        <v>43709</v>
      </c>
      <c r="G192" s="10">
        <v>44408</v>
      </c>
      <c r="H192" t="s">
        <v>986</v>
      </c>
      <c r="I192" t="s">
        <v>7233</v>
      </c>
      <c r="J192" t="s">
        <v>1024</v>
      </c>
      <c r="K192" t="s">
        <v>3351</v>
      </c>
      <c r="N192" s="30"/>
      <c r="P192" s="30"/>
      <c r="Q192" s="30"/>
      <c r="R192" s="30"/>
      <c r="S192" s="30"/>
    </row>
    <row r="193" spans="1:19" x14ac:dyDescent="0.25">
      <c r="A193" t="s">
        <v>477</v>
      </c>
      <c r="B193" t="s">
        <v>1358</v>
      </c>
      <c r="C193" t="s">
        <v>253</v>
      </c>
      <c r="D193" t="str">
        <f>VLOOKUP(C193,'Programas-Mestrado'!$C:$D,2,0)</f>
        <v>PPGL</v>
      </c>
      <c r="E193" t="s">
        <v>517</v>
      </c>
      <c r="F193" s="10">
        <v>43709</v>
      </c>
      <c r="G193" s="10">
        <v>44439</v>
      </c>
      <c r="H193" t="s">
        <v>986</v>
      </c>
      <c r="I193" t="s">
        <v>7233</v>
      </c>
      <c r="J193" t="s">
        <v>3381</v>
      </c>
      <c r="K193" t="s">
        <v>3351</v>
      </c>
      <c r="N193" s="30"/>
      <c r="P193" s="30"/>
      <c r="Q193" s="30"/>
      <c r="R193" s="30"/>
      <c r="S193" s="30"/>
    </row>
    <row r="194" spans="1:19" x14ac:dyDescent="0.25">
      <c r="A194" t="s">
        <v>857</v>
      </c>
      <c r="B194" t="s">
        <v>1359</v>
      </c>
      <c r="C194" t="s">
        <v>253</v>
      </c>
      <c r="D194" t="str">
        <f>VLOOKUP(C194,'Programas-Mestrado'!$C:$D,2,0)</f>
        <v>PPGL</v>
      </c>
      <c r="E194" t="s">
        <v>258</v>
      </c>
      <c r="F194" s="10">
        <v>43709</v>
      </c>
      <c r="G194" s="10">
        <v>44347</v>
      </c>
      <c r="H194" t="s">
        <v>986</v>
      </c>
      <c r="I194" t="s">
        <v>7233</v>
      </c>
      <c r="J194" t="s">
        <v>3381</v>
      </c>
      <c r="K194" t="s">
        <v>3351</v>
      </c>
      <c r="N194" s="30"/>
      <c r="P194" s="30"/>
      <c r="Q194" s="30"/>
      <c r="R194" s="30"/>
      <c r="S194" s="30"/>
    </row>
    <row r="195" spans="1:19" x14ac:dyDescent="0.25">
      <c r="A195" t="s">
        <v>858</v>
      </c>
      <c r="B195" t="s">
        <v>1360</v>
      </c>
      <c r="C195" t="s">
        <v>253</v>
      </c>
      <c r="D195" t="str">
        <f>VLOOKUP(C195,'Programas-Mestrado'!$C:$D,2,0)</f>
        <v>PPGL</v>
      </c>
      <c r="E195" t="s">
        <v>258</v>
      </c>
      <c r="F195" s="10">
        <v>43709</v>
      </c>
      <c r="G195" s="10">
        <v>44347</v>
      </c>
      <c r="H195" t="s">
        <v>986</v>
      </c>
      <c r="I195" t="s">
        <v>7233</v>
      </c>
      <c r="J195" t="s">
        <v>3381</v>
      </c>
      <c r="K195" t="s">
        <v>3351</v>
      </c>
      <c r="N195" s="30"/>
      <c r="P195" s="30"/>
      <c r="Q195" s="30"/>
      <c r="R195" s="30"/>
      <c r="S195" s="30"/>
    </row>
    <row r="196" spans="1:19" x14ac:dyDescent="0.25">
      <c r="A196" t="s">
        <v>859</v>
      </c>
      <c r="B196" t="s">
        <v>1361</v>
      </c>
      <c r="C196" t="s">
        <v>253</v>
      </c>
      <c r="D196" t="str">
        <f>VLOOKUP(C196,'Programas-Mestrado'!$C:$D,2,0)</f>
        <v>PPGL</v>
      </c>
      <c r="E196" t="s">
        <v>258</v>
      </c>
      <c r="F196" s="10">
        <v>43709</v>
      </c>
      <c r="G196" s="10">
        <v>44347</v>
      </c>
      <c r="H196" t="s">
        <v>986</v>
      </c>
      <c r="I196" t="s">
        <v>7233</v>
      </c>
      <c r="J196" t="s">
        <v>3381</v>
      </c>
      <c r="K196" t="s">
        <v>3351</v>
      </c>
      <c r="N196" s="30"/>
      <c r="P196" s="30"/>
      <c r="Q196" s="30"/>
      <c r="R196" s="30"/>
      <c r="S196" s="30"/>
    </row>
    <row r="197" spans="1:19" x14ac:dyDescent="0.25">
      <c r="A197" t="s">
        <v>1081</v>
      </c>
      <c r="B197" t="s">
        <v>1362</v>
      </c>
      <c r="C197" t="s">
        <v>253</v>
      </c>
      <c r="D197" t="str">
        <f>VLOOKUP(C197,'Programas-Mestrado'!$C:$D,2,0)</f>
        <v>PPGL</v>
      </c>
      <c r="E197" t="s">
        <v>258</v>
      </c>
      <c r="F197" s="10">
        <v>43891</v>
      </c>
      <c r="G197" s="10">
        <v>44074</v>
      </c>
      <c r="H197" t="s">
        <v>986</v>
      </c>
      <c r="I197" t="s">
        <v>7233</v>
      </c>
      <c r="J197" t="s">
        <v>1026</v>
      </c>
      <c r="K197" t="s">
        <v>3351</v>
      </c>
      <c r="N197" s="30"/>
      <c r="P197" s="30"/>
      <c r="Q197" s="30"/>
      <c r="R197" s="30"/>
      <c r="S197" s="30"/>
    </row>
    <row r="198" spans="1:19" x14ac:dyDescent="0.25">
      <c r="A198" t="s">
        <v>860</v>
      </c>
      <c r="B198" t="s">
        <v>1363</v>
      </c>
      <c r="C198" t="s">
        <v>253</v>
      </c>
      <c r="D198" t="str">
        <f>VLOOKUP(C198,'Programas-Mestrado'!$C:$D,2,0)</f>
        <v>PPGL</v>
      </c>
      <c r="E198" t="s">
        <v>258</v>
      </c>
      <c r="F198" s="10">
        <v>43709</v>
      </c>
      <c r="G198" s="10">
        <v>44347</v>
      </c>
      <c r="H198" t="s">
        <v>986</v>
      </c>
      <c r="I198" t="s">
        <v>7233</v>
      </c>
      <c r="J198" t="s">
        <v>3381</v>
      </c>
      <c r="K198" t="s">
        <v>3351</v>
      </c>
      <c r="N198" s="30"/>
      <c r="P198" s="30"/>
      <c r="Q198" s="30"/>
      <c r="R198" s="30"/>
      <c r="S198" s="30"/>
    </row>
    <row r="199" spans="1:19" x14ac:dyDescent="0.25">
      <c r="A199" t="s">
        <v>715</v>
      </c>
      <c r="B199" t="s">
        <v>1364</v>
      </c>
      <c r="C199" t="s">
        <v>223</v>
      </c>
      <c r="D199" t="str">
        <f>VLOOKUP(C199,'Programas-Mestrado'!$C:$D,2,0)</f>
        <v>PPGADR-Ar</v>
      </c>
      <c r="E199" t="s">
        <v>258</v>
      </c>
      <c r="F199" s="10">
        <v>43709</v>
      </c>
      <c r="G199" s="10">
        <v>44408</v>
      </c>
      <c r="H199" t="s">
        <v>986</v>
      </c>
      <c r="I199" t="s">
        <v>7233</v>
      </c>
      <c r="J199" t="s">
        <v>1024</v>
      </c>
      <c r="K199" t="s">
        <v>3351</v>
      </c>
      <c r="N199" s="30"/>
      <c r="P199" s="30"/>
      <c r="Q199" s="30"/>
      <c r="R199" s="30"/>
      <c r="S199" s="30"/>
    </row>
    <row r="200" spans="1:19" x14ac:dyDescent="0.25">
      <c r="A200" t="s">
        <v>716</v>
      </c>
      <c r="B200" t="s">
        <v>1365</v>
      </c>
      <c r="C200" t="s">
        <v>223</v>
      </c>
      <c r="D200" t="str">
        <f>VLOOKUP(C200,'Programas-Mestrado'!$C:$D,2,0)</f>
        <v>PPGADR-Ar</v>
      </c>
      <c r="E200" t="s">
        <v>258</v>
      </c>
      <c r="F200" s="10">
        <v>43709</v>
      </c>
      <c r="G200" s="10">
        <v>44286</v>
      </c>
      <c r="H200" t="s">
        <v>986</v>
      </c>
      <c r="I200" t="s">
        <v>7233</v>
      </c>
      <c r="J200" t="s">
        <v>1024</v>
      </c>
      <c r="K200" t="s">
        <v>3351</v>
      </c>
      <c r="N200" s="30"/>
      <c r="P200" s="30"/>
      <c r="Q200" s="30"/>
      <c r="R200" s="30"/>
      <c r="S200" s="30"/>
    </row>
    <row r="201" spans="1:19" x14ac:dyDescent="0.25">
      <c r="A201" t="s">
        <v>717</v>
      </c>
      <c r="B201" t="s">
        <v>1366</v>
      </c>
      <c r="C201" t="s">
        <v>223</v>
      </c>
      <c r="D201" t="str">
        <f>VLOOKUP(C201,'Programas-Mestrado'!$C:$D,2,0)</f>
        <v>PPGADR-Ar</v>
      </c>
      <c r="E201" t="s">
        <v>258</v>
      </c>
      <c r="F201" s="10">
        <v>43709</v>
      </c>
      <c r="G201" s="10">
        <v>44196</v>
      </c>
      <c r="H201" t="s">
        <v>986</v>
      </c>
      <c r="I201" t="s">
        <v>7233</v>
      </c>
      <c r="J201" t="s">
        <v>1025</v>
      </c>
      <c r="K201" t="s">
        <v>3351</v>
      </c>
      <c r="N201" s="30"/>
      <c r="P201" s="30"/>
      <c r="Q201" s="30"/>
      <c r="R201" s="30"/>
      <c r="S201" s="30"/>
    </row>
    <row r="202" spans="1:19" x14ac:dyDescent="0.25">
      <c r="A202" t="s">
        <v>718</v>
      </c>
      <c r="B202" t="s">
        <v>1367</v>
      </c>
      <c r="C202" t="s">
        <v>223</v>
      </c>
      <c r="D202" t="str">
        <f>VLOOKUP(C202,'Programas-Mestrado'!$C:$D,2,0)</f>
        <v>PPGADR-Ar</v>
      </c>
      <c r="E202" t="s">
        <v>258</v>
      </c>
      <c r="F202" s="10">
        <v>43709</v>
      </c>
      <c r="G202" s="10">
        <v>44255</v>
      </c>
      <c r="H202" t="s">
        <v>986</v>
      </c>
      <c r="I202" t="s">
        <v>7233</v>
      </c>
      <c r="J202" t="s">
        <v>3381</v>
      </c>
      <c r="K202" t="s">
        <v>3351</v>
      </c>
      <c r="N202" s="30"/>
      <c r="P202" s="30"/>
      <c r="Q202" s="30"/>
      <c r="R202" s="30"/>
      <c r="S202" s="30"/>
    </row>
    <row r="203" spans="1:19" x14ac:dyDescent="0.25">
      <c r="A203" t="s">
        <v>719</v>
      </c>
      <c r="B203" t="s">
        <v>1368</v>
      </c>
      <c r="C203" t="s">
        <v>223</v>
      </c>
      <c r="D203" t="str">
        <f>VLOOKUP(C203,'Programas-Mestrado'!$C:$D,2,0)</f>
        <v>PPGADR-Ar</v>
      </c>
      <c r="E203" t="s">
        <v>258</v>
      </c>
      <c r="F203" s="10">
        <v>43709</v>
      </c>
      <c r="G203" s="10">
        <v>44439</v>
      </c>
      <c r="H203" t="s">
        <v>986</v>
      </c>
      <c r="I203" t="s">
        <v>7233</v>
      </c>
      <c r="J203" t="s">
        <v>1024</v>
      </c>
      <c r="K203" t="s">
        <v>3351</v>
      </c>
      <c r="N203" s="30"/>
      <c r="P203" s="30"/>
      <c r="Q203" s="30"/>
      <c r="R203" s="30"/>
      <c r="S203" s="30"/>
    </row>
    <row r="204" spans="1:19" x14ac:dyDescent="0.25">
      <c r="A204" t="s">
        <v>720</v>
      </c>
      <c r="B204" t="s">
        <v>1369</v>
      </c>
      <c r="C204" t="s">
        <v>223</v>
      </c>
      <c r="D204" t="str">
        <f>VLOOKUP(C204,'Programas-Mestrado'!$C:$D,2,0)</f>
        <v>PPGADR-Ar</v>
      </c>
      <c r="E204" t="s">
        <v>258</v>
      </c>
      <c r="F204" s="10">
        <v>43709</v>
      </c>
      <c r="G204" s="10">
        <v>44439</v>
      </c>
      <c r="H204" t="s">
        <v>986</v>
      </c>
      <c r="I204" t="s">
        <v>7233</v>
      </c>
      <c r="J204" t="s">
        <v>1025</v>
      </c>
      <c r="K204" t="s">
        <v>3351</v>
      </c>
      <c r="N204" s="30"/>
      <c r="P204" s="30"/>
      <c r="Q204" s="30"/>
      <c r="R204" s="30"/>
      <c r="S204" s="30"/>
    </row>
    <row r="205" spans="1:19" x14ac:dyDescent="0.25">
      <c r="A205" t="s">
        <v>721</v>
      </c>
      <c r="B205" t="s">
        <v>1370</v>
      </c>
      <c r="C205" t="s">
        <v>223</v>
      </c>
      <c r="D205" t="str">
        <f>VLOOKUP(C205,'Programas-Mestrado'!$C:$D,2,0)</f>
        <v>PPGADR-Ar</v>
      </c>
      <c r="E205" t="s">
        <v>258</v>
      </c>
      <c r="F205" s="10">
        <v>43709</v>
      </c>
      <c r="G205" s="10">
        <v>44439</v>
      </c>
      <c r="H205" t="s">
        <v>986</v>
      </c>
      <c r="I205" t="s">
        <v>7233</v>
      </c>
      <c r="J205" t="s">
        <v>1024</v>
      </c>
      <c r="K205" t="s">
        <v>3351</v>
      </c>
      <c r="N205" s="30"/>
      <c r="P205" s="30"/>
      <c r="Q205" s="30"/>
      <c r="R205" s="30"/>
      <c r="S205" s="30"/>
    </row>
    <row r="206" spans="1:19" x14ac:dyDescent="0.25">
      <c r="A206" t="s">
        <v>722</v>
      </c>
      <c r="B206" t="s">
        <v>1371</v>
      </c>
      <c r="C206" t="s">
        <v>223</v>
      </c>
      <c r="D206" t="str">
        <f>VLOOKUP(C206,'Programas-Mestrado'!$C:$D,2,0)</f>
        <v>PPGADR-Ar</v>
      </c>
      <c r="E206" t="s">
        <v>258</v>
      </c>
      <c r="F206" s="10">
        <v>43709</v>
      </c>
      <c r="G206" s="10">
        <v>44255</v>
      </c>
      <c r="H206" t="s">
        <v>986</v>
      </c>
      <c r="I206" t="s">
        <v>7233</v>
      </c>
      <c r="J206" t="s">
        <v>3381</v>
      </c>
      <c r="K206" t="s">
        <v>3351</v>
      </c>
      <c r="N206" s="30"/>
      <c r="P206" s="30"/>
      <c r="Q206" s="30"/>
      <c r="R206" s="30"/>
      <c r="S206" s="30"/>
    </row>
    <row r="207" spans="1:19" x14ac:dyDescent="0.25">
      <c r="A207" t="s">
        <v>723</v>
      </c>
      <c r="B207" t="s">
        <v>1372</v>
      </c>
      <c r="C207" t="s">
        <v>223</v>
      </c>
      <c r="D207" t="str">
        <f>VLOOKUP(C207,'Programas-Mestrado'!$C:$D,2,0)</f>
        <v>PPGADR-Ar</v>
      </c>
      <c r="E207" t="s">
        <v>258</v>
      </c>
      <c r="F207" s="10">
        <v>43709</v>
      </c>
      <c r="G207" s="10">
        <v>44439</v>
      </c>
      <c r="H207" t="s">
        <v>986</v>
      </c>
      <c r="I207" t="s">
        <v>7233</v>
      </c>
      <c r="J207" t="s">
        <v>1024</v>
      </c>
      <c r="K207" t="s">
        <v>3351</v>
      </c>
      <c r="N207" s="30"/>
      <c r="P207" s="30"/>
      <c r="Q207" s="30"/>
      <c r="R207" s="30"/>
      <c r="S207" s="30"/>
    </row>
    <row r="208" spans="1:19" x14ac:dyDescent="0.25">
      <c r="A208" t="s">
        <v>5556</v>
      </c>
      <c r="B208" t="s">
        <v>5567</v>
      </c>
      <c r="C208" t="s">
        <v>231</v>
      </c>
      <c r="D208" t="str">
        <f>VLOOKUP(C208,'Programas-Mestrado'!$C:$D,2,0)</f>
        <v>PPGPol</v>
      </c>
      <c r="E208" t="s">
        <v>258</v>
      </c>
      <c r="F208" s="10">
        <v>44317</v>
      </c>
      <c r="G208" s="10">
        <v>44985</v>
      </c>
      <c r="H208" t="s">
        <v>986</v>
      </c>
      <c r="I208" t="s">
        <v>7233</v>
      </c>
      <c r="J208" t="s">
        <v>3381</v>
      </c>
      <c r="K208" t="s">
        <v>3351</v>
      </c>
      <c r="N208" s="30"/>
      <c r="P208" s="30"/>
      <c r="Q208" s="30"/>
      <c r="R208" s="30"/>
      <c r="S208" s="30"/>
    </row>
    <row r="209" spans="1:19" x14ac:dyDescent="0.25">
      <c r="A209" t="s">
        <v>1153</v>
      </c>
      <c r="B209" t="s">
        <v>1874</v>
      </c>
      <c r="C209" t="s">
        <v>231</v>
      </c>
      <c r="D209" t="str">
        <f>VLOOKUP(C209,'Programas-Mestrado'!$C:$D,2,0)</f>
        <v>PPGPol</v>
      </c>
      <c r="E209" t="s">
        <v>258</v>
      </c>
      <c r="F209" s="10">
        <v>43891</v>
      </c>
      <c r="G209" s="10">
        <v>44620</v>
      </c>
      <c r="H209" t="s">
        <v>986</v>
      </c>
      <c r="I209" t="s">
        <v>7233</v>
      </c>
      <c r="J209" t="s">
        <v>1024</v>
      </c>
      <c r="K209" t="s">
        <v>3351</v>
      </c>
      <c r="N209" s="30"/>
      <c r="P209" s="30"/>
      <c r="Q209" s="30"/>
      <c r="R209" s="30"/>
      <c r="S209" s="30"/>
    </row>
    <row r="210" spans="1:19" x14ac:dyDescent="0.25">
      <c r="A210" t="s">
        <v>1085</v>
      </c>
      <c r="B210" t="s">
        <v>1373</v>
      </c>
      <c r="C210" t="s">
        <v>234</v>
      </c>
      <c r="D210" t="str">
        <f>VLOOKUP(C210,'Programas-Mestrado'!$C:$D,2,0)</f>
        <v>PPGCTS</v>
      </c>
      <c r="E210" t="s">
        <v>258</v>
      </c>
      <c r="F210" s="10">
        <v>43891</v>
      </c>
      <c r="G210" s="10">
        <v>44439</v>
      </c>
      <c r="H210" t="s">
        <v>986</v>
      </c>
      <c r="I210" t="s">
        <v>7233</v>
      </c>
      <c r="J210" t="s">
        <v>3381</v>
      </c>
      <c r="K210" t="s">
        <v>3351</v>
      </c>
      <c r="N210" s="30"/>
      <c r="P210" s="30"/>
      <c r="Q210" s="30"/>
      <c r="R210" s="30"/>
      <c r="S210" s="30"/>
    </row>
    <row r="211" spans="1:19" x14ac:dyDescent="0.25">
      <c r="A211" t="s">
        <v>791</v>
      </c>
      <c r="B211" t="s">
        <v>1632</v>
      </c>
      <c r="C211" t="s">
        <v>240</v>
      </c>
      <c r="D211" t="str">
        <f>VLOOKUP(C211,'Programas-Mestrado'!$C:$D,2,0)</f>
        <v>PPGEnf</v>
      </c>
      <c r="E211" t="s">
        <v>258</v>
      </c>
      <c r="F211" s="10">
        <v>43709</v>
      </c>
      <c r="G211" s="10">
        <v>44347</v>
      </c>
      <c r="H211" t="s">
        <v>986</v>
      </c>
      <c r="I211" t="s">
        <v>7233</v>
      </c>
      <c r="J211" t="s">
        <v>1024</v>
      </c>
      <c r="K211" t="s">
        <v>3351</v>
      </c>
      <c r="N211" s="30"/>
      <c r="P211" s="30"/>
      <c r="Q211" s="30"/>
      <c r="R211" s="30"/>
      <c r="S211" s="30"/>
    </row>
    <row r="212" spans="1:19" x14ac:dyDescent="0.25">
      <c r="A212" t="s">
        <v>794</v>
      </c>
      <c r="B212" t="s">
        <v>1374</v>
      </c>
      <c r="C212" t="s">
        <v>240</v>
      </c>
      <c r="D212" t="str">
        <f>VLOOKUP(C212,'Programas-Mestrado'!$C:$D,2,0)</f>
        <v>PPGEnf</v>
      </c>
      <c r="E212" t="s">
        <v>258</v>
      </c>
      <c r="F212" s="10">
        <v>43709</v>
      </c>
      <c r="G212" s="10">
        <v>44255</v>
      </c>
      <c r="H212" t="s">
        <v>986</v>
      </c>
      <c r="I212" t="s">
        <v>7233</v>
      </c>
      <c r="J212" t="s">
        <v>1025</v>
      </c>
      <c r="K212" t="s">
        <v>3351</v>
      </c>
      <c r="N212" s="30"/>
      <c r="P212" s="30"/>
      <c r="Q212" s="30"/>
      <c r="R212" s="30"/>
      <c r="S212" s="30"/>
    </row>
    <row r="213" spans="1:19" x14ac:dyDescent="0.25">
      <c r="A213" t="s">
        <v>797</v>
      </c>
      <c r="B213" t="s">
        <v>1375</v>
      </c>
      <c r="C213" t="s">
        <v>240</v>
      </c>
      <c r="D213" t="str">
        <f>VLOOKUP(C213,'Programas-Mestrado'!$C:$D,2,0)</f>
        <v>PPGEnf</v>
      </c>
      <c r="E213" t="s">
        <v>258</v>
      </c>
      <c r="F213" s="10">
        <v>43709</v>
      </c>
      <c r="G213" s="10">
        <v>44439</v>
      </c>
      <c r="H213" t="s">
        <v>986</v>
      </c>
      <c r="I213" t="s">
        <v>7233</v>
      </c>
      <c r="J213" t="s">
        <v>3381</v>
      </c>
      <c r="K213" t="s">
        <v>3351</v>
      </c>
      <c r="N213" s="30"/>
      <c r="P213" s="30"/>
      <c r="Q213" s="30"/>
      <c r="R213" s="30"/>
      <c r="S213" s="30"/>
    </row>
    <row r="214" spans="1:19" x14ac:dyDescent="0.25">
      <c r="A214" t="s">
        <v>798</v>
      </c>
      <c r="B214" t="s">
        <v>1376</v>
      </c>
      <c r="C214" t="s">
        <v>240</v>
      </c>
      <c r="D214" t="str">
        <f>VLOOKUP(C214,'Programas-Mestrado'!$C:$D,2,0)</f>
        <v>PPGEnf</v>
      </c>
      <c r="E214" t="s">
        <v>258</v>
      </c>
      <c r="F214" s="10">
        <v>43709</v>
      </c>
      <c r="G214" s="10">
        <v>44439</v>
      </c>
      <c r="H214" t="s">
        <v>986</v>
      </c>
      <c r="I214" t="s">
        <v>7233</v>
      </c>
      <c r="J214" t="s">
        <v>3381</v>
      </c>
      <c r="K214" t="s">
        <v>3351</v>
      </c>
      <c r="N214" s="30"/>
      <c r="P214" s="30"/>
      <c r="Q214" s="30"/>
      <c r="R214" s="30"/>
      <c r="S214" s="30"/>
    </row>
    <row r="215" spans="1:19" x14ac:dyDescent="0.25">
      <c r="A215" t="s">
        <v>908</v>
      </c>
      <c r="B215" t="s">
        <v>1377</v>
      </c>
      <c r="C215" t="s">
        <v>252</v>
      </c>
      <c r="D215" t="str">
        <f>VLOOKUP(C215,'Programas-Mestrado'!$C:$D,2,0)</f>
        <v>PPGIS</v>
      </c>
      <c r="E215" t="s">
        <v>258</v>
      </c>
      <c r="F215" s="10">
        <v>43709</v>
      </c>
      <c r="G215" s="10">
        <v>44469</v>
      </c>
      <c r="H215" t="s">
        <v>986</v>
      </c>
      <c r="I215" t="s">
        <v>7233</v>
      </c>
      <c r="J215" t="s">
        <v>1025</v>
      </c>
      <c r="K215" t="s">
        <v>3351</v>
      </c>
      <c r="N215" s="30"/>
      <c r="P215" s="30"/>
      <c r="Q215" s="30"/>
      <c r="R215" s="30"/>
      <c r="S215" s="30"/>
    </row>
    <row r="216" spans="1:19" x14ac:dyDescent="0.25">
      <c r="A216" t="s">
        <v>909</v>
      </c>
      <c r="B216" t="s">
        <v>1378</v>
      </c>
      <c r="C216" t="s">
        <v>252</v>
      </c>
      <c r="D216" t="str">
        <f>VLOOKUP(C216,'Programas-Mestrado'!$C:$D,2,0)</f>
        <v>PPGIS</v>
      </c>
      <c r="E216" t="s">
        <v>258</v>
      </c>
      <c r="F216" s="10">
        <v>43709</v>
      </c>
      <c r="G216" s="10">
        <v>44469</v>
      </c>
      <c r="H216" t="s">
        <v>986</v>
      </c>
      <c r="I216" t="s">
        <v>7233</v>
      </c>
      <c r="J216" t="s">
        <v>1025</v>
      </c>
      <c r="K216" t="s">
        <v>3351</v>
      </c>
      <c r="N216" s="30"/>
      <c r="P216" s="30"/>
      <c r="Q216" s="30"/>
      <c r="R216" s="30"/>
      <c r="S216" s="30"/>
    </row>
    <row r="217" spans="1:19" x14ac:dyDescent="0.25">
      <c r="A217" t="s">
        <v>927</v>
      </c>
      <c r="B217" t="s">
        <v>1379</v>
      </c>
      <c r="C217" t="s">
        <v>252</v>
      </c>
      <c r="D217" t="str">
        <f>VLOOKUP(C217,'Programas-Mestrado'!$C:$D,2,0)</f>
        <v>PPGIS</v>
      </c>
      <c r="E217" t="s">
        <v>258</v>
      </c>
      <c r="F217" s="10">
        <v>43709</v>
      </c>
      <c r="G217" s="10">
        <v>44347</v>
      </c>
      <c r="H217" t="s">
        <v>986</v>
      </c>
      <c r="I217" t="s">
        <v>7233</v>
      </c>
      <c r="J217" t="s">
        <v>1025</v>
      </c>
      <c r="K217" t="s">
        <v>3351</v>
      </c>
      <c r="N217" s="30"/>
      <c r="P217" s="30"/>
      <c r="Q217" s="30"/>
      <c r="R217" s="30"/>
      <c r="S217" s="30"/>
    </row>
    <row r="218" spans="1:19" x14ac:dyDescent="0.25">
      <c r="A218" t="s">
        <v>910</v>
      </c>
      <c r="B218" t="s">
        <v>1380</v>
      </c>
      <c r="C218" t="s">
        <v>252</v>
      </c>
      <c r="D218" t="str">
        <f>VLOOKUP(C218,'Programas-Mestrado'!$C:$D,2,0)</f>
        <v>PPGIS</v>
      </c>
      <c r="E218" t="s">
        <v>258</v>
      </c>
      <c r="F218" s="10">
        <v>43709</v>
      </c>
      <c r="G218" s="10">
        <v>44286</v>
      </c>
      <c r="H218" t="s">
        <v>986</v>
      </c>
      <c r="I218" t="s">
        <v>7233</v>
      </c>
      <c r="J218" t="s">
        <v>1025</v>
      </c>
      <c r="K218" t="s">
        <v>3351</v>
      </c>
      <c r="N218" s="30"/>
      <c r="P218" s="30"/>
      <c r="Q218" s="30"/>
      <c r="R218" s="30"/>
      <c r="S218" s="30"/>
    </row>
    <row r="219" spans="1:19" x14ac:dyDescent="0.25">
      <c r="A219" t="s">
        <v>911</v>
      </c>
      <c r="B219" t="s">
        <v>1381</v>
      </c>
      <c r="C219" t="s">
        <v>252</v>
      </c>
      <c r="D219" t="str">
        <f>VLOOKUP(C219,'Programas-Mestrado'!$C:$D,2,0)</f>
        <v>PPGIS</v>
      </c>
      <c r="E219" t="s">
        <v>258</v>
      </c>
      <c r="F219" s="10">
        <v>43709</v>
      </c>
      <c r="G219" s="10">
        <v>44469</v>
      </c>
      <c r="H219" t="s">
        <v>986</v>
      </c>
      <c r="I219" t="s">
        <v>7233</v>
      </c>
      <c r="J219" t="s">
        <v>1024</v>
      </c>
      <c r="K219" t="s">
        <v>3351</v>
      </c>
      <c r="N219" s="30"/>
      <c r="P219" s="30"/>
      <c r="Q219" s="30"/>
      <c r="R219" s="30"/>
      <c r="S219" s="30"/>
    </row>
    <row r="220" spans="1:19" x14ac:dyDescent="0.25">
      <c r="A220" t="s">
        <v>912</v>
      </c>
      <c r="B220" t="s">
        <v>1382</v>
      </c>
      <c r="C220" t="s">
        <v>252</v>
      </c>
      <c r="D220" t="str">
        <f>VLOOKUP(C220,'Programas-Mestrado'!$C:$D,2,0)</f>
        <v>PPGIS</v>
      </c>
      <c r="E220" t="s">
        <v>258</v>
      </c>
      <c r="F220" s="10">
        <v>43709</v>
      </c>
      <c r="G220" s="10">
        <v>44469</v>
      </c>
      <c r="H220" t="s">
        <v>986</v>
      </c>
      <c r="I220" t="s">
        <v>7233</v>
      </c>
      <c r="J220" t="s">
        <v>1025</v>
      </c>
      <c r="K220" t="s">
        <v>3351</v>
      </c>
      <c r="N220" s="30"/>
      <c r="P220" s="30"/>
      <c r="Q220" s="30"/>
      <c r="R220" s="30"/>
      <c r="S220" s="30"/>
    </row>
    <row r="221" spans="1:19" x14ac:dyDescent="0.25">
      <c r="A221" t="s">
        <v>1048</v>
      </c>
      <c r="B221" t="s">
        <v>2215</v>
      </c>
      <c r="C221" t="s">
        <v>230</v>
      </c>
      <c r="D221" t="str">
        <f>VLOOKUP(C221,'Programas-Mestrado'!$C:$D,2,0)</f>
        <v>PPGCM-So</v>
      </c>
      <c r="E221" t="s">
        <v>258</v>
      </c>
      <c r="F221" s="10">
        <v>43709</v>
      </c>
      <c r="G221" s="10">
        <v>43890</v>
      </c>
      <c r="H221" t="s">
        <v>986</v>
      </c>
      <c r="I221" t="s">
        <v>7233</v>
      </c>
      <c r="J221" t="s">
        <v>1024</v>
      </c>
      <c r="K221" t="s">
        <v>3351</v>
      </c>
      <c r="N221" s="30"/>
      <c r="P221" s="30"/>
      <c r="Q221" s="30"/>
      <c r="R221" s="30"/>
      <c r="S221" s="30"/>
    </row>
    <row r="222" spans="1:19" x14ac:dyDescent="0.25">
      <c r="A222" t="s">
        <v>740</v>
      </c>
      <c r="B222" t="s">
        <v>1458</v>
      </c>
      <c r="C222" t="s">
        <v>230</v>
      </c>
      <c r="D222" t="str">
        <f>VLOOKUP(C222,'Programas-Mestrado'!$C:$D,2,0)</f>
        <v>PPGCM-So</v>
      </c>
      <c r="E222" t="s">
        <v>258</v>
      </c>
      <c r="F222" s="10">
        <v>43709</v>
      </c>
      <c r="G222" s="10">
        <v>44347</v>
      </c>
      <c r="H222" t="s">
        <v>986</v>
      </c>
      <c r="I222" t="s">
        <v>7233</v>
      </c>
      <c r="J222" t="s">
        <v>1024</v>
      </c>
      <c r="K222" t="s">
        <v>3351</v>
      </c>
      <c r="N222" s="30"/>
      <c r="P222" s="30"/>
      <c r="Q222" s="30"/>
      <c r="R222" s="30"/>
      <c r="S222" s="30"/>
    </row>
    <row r="223" spans="1:19" x14ac:dyDescent="0.25">
      <c r="A223" t="s">
        <v>1049</v>
      </c>
      <c r="B223" t="s">
        <v>2216</v>
      </c>
      <c r="C223" t="s">
        <v>230</v>
      </c>
      <c r="D223" t="str">
        <f>VLOOKUP(C223,'Programas-Mestrado'!$C:$D,2,0)</f>
        <v>PPGCM-So</v>
      </c>
      <c r="E223" t="s">
        <v>258</v>
      </c>
      <c r="F223" s="10">
        <v>43709</v>
      </c>
      <c r="G223" s="10">
        <v>43890</v>
      </c>
      <c r="H223" t="s">
        <v>986</v>
      </c>
      <c r="I223" t="s">
        <v>7233</v>
      </c>
      <c r="J223" t="s">
        <v>1024</v>
      </c>
      <c r="K223" t="s">
        <v>3351</v>
      </c>
      <c r="N223" s="30"/>
      <c r="P223" s="30"/>
      <c r="Q223" s="30"/>
      <c r="R223" s="30"/>
      <c r="S223" s="30"/>
    </row>
    <row r="224" spans="1:19" x14ac:dyDescent="0.25">
      <c r="A224" t="s">
        <v>1050</v>
      </c>
      <c r="B224" t="s">
        <v>2217</v>
      </c>
      <c r="C224" t="s">
        <v>230</v>
      </c>
      <c r="D224" t="str">
        <f>VLOOKUP(C224,'Programas-Mestrado'!$C:$D,2,0)</f>
        <v>PPGCM-So</v>
      </c>
      <c r="E224" t="s">
        <v>258</v>
      </c>
      <c r="F224" s="10">
        <v>43709</v>
      </c>
      <c r="G224" s="10">
        <v>43890</v>
      </c>
      <c r="H224" t="s">
        <v>986</v>
      </c>
      <c r="I224" t="s">
        <v>7233</v>
      </c>
      <c r="J224" t="s">
        <v>1024</v>
      </c>
      <c r="K224" t="s">
        <v>3351</v>
      </c>
      <c r="N224" s="30"/>
      <c r="P224" s="30"/>
      <c r="Q224" s="30"/>
      <c r="R224" s="30"/>
      <c r="S224" s="30"/>
    </row>
    <row r="225" spans="1:19" x14ac:dyDescent="0.25">
      <c r="A225" t="s">
        <v>1204</v>
      </c>
      <c r="B225" t="s">
        <v>1459</v>
      </c>
      <c r="C225" t="s">
        <v>230</v>
      </c>
      <c r="D225" t="str">
        <f>VLOOKUP(C225,'Programas-Mestrado'!$C:$D,2,0)</f>
        <v>PPGCM-So</v>
      </c>
      <c r="E225" t="s">
        <v>258</v>
      </c>
      <c r="F225" s="10">
        <v>43891</v>
      </c>
      <c r="G225" s="10">
        <v>44439</v>
      </c>
      <c r="H225" t="s">
        <v>986</v>
      </c>
      <c r="I225" t="s">
        <v>7233</v>
      </c>
      <c r="J225" t="s">
        <v>1024</v>
      </c>
      <c r="K225" t="s">
        <v>3351</v>
      </c>
      <c r="N225" s="30"/>
      <c r="P225" s="30"/>
      <c r="Q225" s="30"/>
      <c r="R225" s="30"/>
      <c r="S225" s="30"/>
    </row>
    <row r="226" spans="1:19" x14ac:dyDescent="0.25">
      <c r="A226" t="s">
        <v>744</v>
      </c>
      <c r="B226" t="s">
        <v>1460</v>
      </c>
      <c r="C226" t="s">
        <v>230</v>
      </c>
      <c r="D226" t="str">
        <f>VLOOKUP(C226,'Programas-Mestrado'!$C:$D,2,0)</f>
        <v>PPGCM-So</v>
      </c>
      <c r="E226" t="s">
        <v>258</v>
      </c>
      <c r="F226" s="10">
        <v>43709</v>
      </c>
      <c r="G226" s="10">
        <v>44439</v>
      </c>
      <c r="H226" t="s">
        <v>986</v>
      </c>
      <c r="I226" t="s">
        <v>7233</v>
      </c>
      <c r="J226" t="s">
        <v>1024</v>
      </c>
      <c r="K226" t="s">
        <v>3351</v>
      </c>
      <c r="N226" s="30"/>
      <c r="P226" s="30"/>
      <c r="Q226" s="30"/>
      <c r="R226" s="30"/>
      <c r="S226" s="30"/>
    </row>
    <row r="227" spans="1:19" x14ac:dyDescent="0.25">
      <c r="A227" t="s">
        <v>745</v>
      </c>
      <c r="B227" t="s">
        <v>1461</v>
      </c>
      <c r="C227" t="s">
        <v>230</v>
      </c>
      <c r="D227" t="str">
        <f>VLOOKUP(C227,'Programas-Mestrado'!$C:$D,2,0)</f>
        <v>PPGCM-So</v>
      </c>
      <c r="E227" t="s">
        <v>258</v>
      </c>
      <c r="F227" s="10">
        <v>43709</v>
      </c>
      <c r="G227" s="10">
        <v>44286</v>
      </c>
      <c r="H227" t="s">
        <v>986</v>
      </c>
      <c r="I227" t="s">
        <v>7233</v>
      </c>
      <c r="J227" t="s">
        <v>1024</v>
      </c>
      <c r="K227" t="s">
        <v>3351</v>
      </c>
      <c r="N227" s="30"/>
      <c r="P227" s="30"/>
      <c r="Q227" s="30"/>
      <c r="R227" s="30"/>
      <c r="S227" s="30"/>
    </row>
    <row r="228" spans="1:19" x14ac:dyDescent="0.25">
      <c r="A228" t="s">
        <v>1051</v>
      </c>
      <c r="B228" t="s">
        <v>2218</v>
      </c>
      <c r="C228" t="s">
        <v>230</v>
      </c>
      <c r="D228" t="str">
        <f>VLOOKUP(C228,'Programas-Mestrado'!$C:$D,2,0)</f>
        <v>PPGCM-So</v>
      </c>
      <c r="E228" t="s">
        <v>258</v>
      </c>
      <c r="F228" s="10">
        <v>43709</v>
      </c>
      <c r="G228" s="10">
        <v>43890</v>
      </c>
      <c r="H228" t="s">
        <v>986</v>
      </c>
      <c r="I228" t="s">
        <v>7233</v>
      </c>
      <c r="J228" t="s">
        <v>1024</v>
      </c>
      <c r="K228" t="s">
        <v>3351</v>
      </c>
      <c r="N228" s="30"/>
      <c r="P228" s="30"/>
      <c r="Q228" s="30"/>
      <c r="R228" s="30"/>
      <c r="S228" s="30"/>
    </row>
    <row r="229" spans="1:19" x14ac:dyDescent="0.25">
      <c r="A229" t="s">
        <v>709</v>
      </c>
      <c r="B229" t="s">
        <v>1383</v>
      </c>
      <c r="C229" t="s">
        <v>222</v>
      </c>
      <c r="D229" t="str">
        <f>VLOOKUP(C229,'Programas-Mestrado'!$C:$D,2,0)</f>
        <v>PPGAA-Ar</v>
      </c>
      <c r="E229" t="s">
        <v>258</v>
      </c>
      <c r="F229" s="10">
        <v>43709</v>
      </c>
      <c r="G229" s="10">
        <v>44439</v>
      </c>
      <c r="H229" t="s">
        <v>986</v>
      </c>
      <c r="I229" t="s">
        <v>7233</v>
      </c>
      <c r="J229" t="s">
        <v>3381</v>
      </c>
      <c r="K229" t="s">
        <v>3351</v>
      </c>
      <c r="N229" s="30"/>
      <c r="P229" s="30"/>
      <c r="Q229" s="30"/>
      <c r="R229" s="30"/>
      <c r="S229" s="30"/>
    </row>
    <row r="230" spans="1:19" x14ac:dyDescent="0.25">
      <c r="A230" t="s">
        <v>710</v>
      </c>
      <c r="B230" t="s">
        <v>1384</v>
      </c>
      <c r="C230" t="s">
        <v>222</v>
      </c>
      <c r="D230" t="str">
        <f>VLOOKUP(C230,'Programas-Mestrado'!$C:$D,2,0)</f>
        <v>PPGAA-Ar</v>
      </c>
      <c r="E230" t="s">
        <v>258</v>
      </c>
      <c r="F230" s="10">
        <v>43709</v>
      </c>
      <c r="G230" s="10">
        <v>44439</v>
      </c>
      <c r="H230" t="s">
        <v>986</v>
      </c>
      <c r="I230" t="s">
        <v>7233</v>
      </c>
      <c r="J230" t="s">
        <v>3381</v>
      </c>
      <c r="K230" t="s">
        <v>3351</v>
      </c>
      <c r="N230" s="30"/>
      <c r="P230" s="30"/>
      <c r="Q230" s="30"/>
      <c r="R230" s="30"/>
      <c r="S230" s="30"/>
    </row>
    <row r="231" spans="1:19" x14ac:dyDescent="0.25">
      <c r="A231" t="s">
        <v>712</v>
      </c>
      <c r="B231" t="s">
        <v>1385</v>
      </c>
      <c r="C231" t="s">
        <v>222</v>
      </c>
      <c r="D231" t="str">
        <f>VLOOKUP(C231,'Programas-Mestrado'!$C:$D,2,0)</f>
        <v>PPGAA-Ar</v>
      </c>
      <c r="E231" t="s">
        <v>258</v>
      </c>
      <c r="F231" s="10">
        <v>43709</v>
      </c>
      <c r="G231" s="10">
        <v>44439</v>
      </c>
      <c r="H231" t="s">
        <v>986</v>
      </c>
      <c r="I231" t="s">
        <v>7233</v>
      </c>
      <c r="J231" t="s">
        <v>3381</v>
      </c>
      <c r="K231" t="s">
        <v>3351</v>
      </c>
      <c r="N231" s="30"/>
      <c r="P231" s="30"/>
      <c r="Q231" s="30"/>
      <c r="R231" s="30"/>
      <c r="S231" s="30"/>
    </row>
    <row r="232" spans="1:19" x14ac:dyDescent="0.25">
      <c r="A232" t="s">
        <v>713</v>
      </c>
      <c r="B232" t="s">
        <v>1386</v>
      </c>
      <c r="C232" t="s">
        <v>222</v>
      </c>
      <c r="D232" t="str">
        <f>VLOOKUP(C232,'Programas-Mestrado'!$C:$D,2,0)</f>
        <v>PPGAA-Ar</v>
      </c>
      <c r="E232" t="s">
        <v>258</v>
      </c>
      <c r="F232" s="10">
        <v>43709</v>
      </c>
      <c r="G232" s="10">
        <v>44439</v>
      </c>
      <c r="H232" t="s">
        <v>986</v>
      </c>
      <c r="I232" t="s">
        <v>7233</v>
      </c>
      <c r="J232" t="s">
        <v>3381</v>
      </c>
      <c r="K232" t="s">
        <v>3351</v>
      </c>
      <c r="N232" s="30"/>
      <c r="P232" s="30"/>
      <c r="Q232" s="30"/>
      <c r="R232" s="30"/>
      <c r="S232" s="30"/>
    </row>
    <row r="233" spans="1:19" x14ac:dyDescent="0.25">
      <c r="A233" t="s">
        <v>714</v>
      </c>
      <c r="B233" t="s">
        <v>1387</v>
      </c>
      <c r="C233" t="s">
        <v>222</v>
      </c>
      <c r="D233" t="str">
        <f>VLOOKUP(C233,'Programas-Mestrado'!$C:$D,2,0)</f>
        <v>PPGAA-Ar</v>
      </c>
      <c r="E233" t="s">
        <v>258</v>
      </c>
      <c r="F233" s="10">
        <v>43709</v>
      </c>
      <c r="G233" s="10">
        <v>44377</v>
      </c>
      <c r="H233" t="s">
        <v>986</v>
      </c>
      <c r="I233" t="s">
        <v>7233</v>
      </c>
      <c r="J233" t="s">
        <v>1025</v>
      </c>
      <c r="K233" t="s">
        <v>3351</v>
      </c>
      <c r="N233" s="30"/>
      <c r="P233" s="30"/>
      <c r="Q233" s="30"/>
      <c r="R233" s="30"/>
      <c r="S233" s="30"/>
    </row>
    <row r="234" spans="1:19" x14ac:dyDescent="0.25">
      <c r="A234" t="s">
        <v>869</v>
      </c>
      <c r="B234" t="s">
        <v>1388</v>
      </c>
      <c r="C234" t="s">
        <v>257</v>
      </c>
      <c r="D234" t="str">
        <f>VLOOKUP(C234,'Programas-Mestrado'!$C:$D,2,0)</f>
        <v>PPGTO</v>
      </c>
      <c r="E234" t="s">
        <v>258</v>
      </c>
      <c r="F234" s="10">
        <v>43709</v>
      </c>
      <c r="G234" s="10">
        <v>44255</v>
      </c>
      <c r="H234" t="s">
        <v>986</v>
      </c>
      <c r="I234" t="s">
        <v>7233</v>
      </c>
      <c r="J234" t="s">
        <v>1024</v>
      </c>
      <c r="K234" t="s">
        <v>3351</v>
      </c>
      <c r="N234" s="30"/>
      <c r="P234" s="30"/>
      <c r="Q234" s="30"/>
      <c r="R234" s="30"/>
      <c r="S234" s="30"/>
    </row>
    <row r="235" spans="1:19" x14ac:dyDescent="0.25">
      <c r="A235" t="s">
        <v>870</v>
      </c>
      <c r="B235" t="s">
        <v>1389</v>
      </c>
      <c r="C235" t="s">
        <v>257</v>
      </c>
      <c r="D235" t="str">
        <f>VLOOKUP(C235,'Programas-Mestrado'!$C:$D,2,0)</f>
        <v>PPGTO</v>
      </c>
      <c r="E235" t="s">
        <v>258</v>
      </c>
      <c r="F235" s="10">
        <v>43709</v>
      </c>
      <c r="G235" s="10">
        <v>44255</v>
      </c>
      <c r="H235" t="s">
        <v>986</v>
      </c>
      <c r="I235" t="s">
        <v>7233</v>
      </c>
      <c r="J235" t="s">
        <v>1024</v>
      </c>
      <c r="K235" t="s">
        <v>3351</v>
      </c>
      <c r="N235" s="30"/>
      <c r="P235" s="30"/>
      <c r="Q235" s="30"/>
      <c r="R235" s="30"/>
      <c r="S235" s="30"/>
    </row>
    <row r="236" spans="1:19" x14ac:dyDescent="0.25">
      <c r="A236" t="s">
        <v>871</v>
      </c>
      <c r="B236" t="s">
        <v>1390</v>
      </c>
      <c r="C236" t="s">
        <v>257</v>
      </c>
      <c r="D236" t="str">
        <f>VLOOKUP(C236,'Programas-Mestrado'!$C:$D,2,0)</f>
        <v>PPGTO</v>
      </c>
      <c r="E236" t="s">
        <v>258</v>
      </c>
      <c r="F236" s="10">
        <v>43709</v>
      </c>
      <c r="G236" s="10">
        <v>44255</v>
      </c>
      <c r="H236" t="s">
        <v>986</v>
      </c>
      <c r="I236" t="s">
        <v>7233</v>
      </c>
      <c r="J236" t="s">
        <v>1024</v>
      </c>
      <c r="K236" t="s">
        <v>3351</v>
      </c>
      <c r="N236" s="30"/>
      <c r="P236" s="30"/>
      <c r="Q236" s="30"/>
      <c r="R236" s="30"/>
      <c r="S236" s="30"/>
    </row>
    <row r="237" spans="1:19" x14ac:dyDescent="0.25">
      <c r="A237" t="s">
        <v>872</v>
      </c>
      <c r="B237" t="s">
        <v>1391</v>
      </c>
      <c r="C237" t="s">
        <v>257</v>
      </c>
      <c r="D237" t="str">
        <f>VLOOKUP(C237,'Programas-Mestrado'!$C:$D,2,0)</f>
        <v>PPGTO</v>
      </c>
      <c r="E237" t="s">
        <v>258</v>
      </c>
      <c r="F237" s="10">
        <v>43709</v>
      </c>
      <c r="G237" s="10">
        <v>44286</v>
      </c>
      <c r="H237" t="s">
        <v>986</v>
      </c>
      <c r="I237" t="s">
        <v>7233</v>
      </c>
      <c r="J237" t="s">
        <v>1024</v>
      </c>
      <c r="K237" t="s">
        <v>3351</v>
      </c>
      <c r="N237" s="30"/>
      <c r="P237" s="30"/>
      <c r="Q237" s="30"/>
      <c r="R237" s="30"/>
      <c r="S237" s="30"/>
    </row>
    <row r="238" spans="1:19" x14ac:dyDescent="0.25">
      <c r="A238" t="s">
        <v>5586</v>
      </c>
      <c r="B238" t="s">
        <v>5703</v>
      </c>
      <c r="C238" t="s">
        <v>257</v>
      </c>
      <c r="D238" t="str">
        <f>VLOOKUP(C238,'Programas-Mestrado'!$C:$D,2,0)</f>
        <v>PPGTO</v>
      </c>
      <c r="E238" t="s">
        <v>258</v>
      </c>
      <c r="F238" s="10">
        <v>44256</v>
      </c>
      <c r="G238" s="10">
        <v>44985</v>
      </c>
      <c r="H238" t="s">
        <v>986</v>
      </c>
      <c r="I238" t="s">
        <v>7233</v>
      </c>
      <c r="J238" t="s">
        <v>1024</v>
      </c>
      <c r="K238" t="s">
        <v>3351</v>
      </c>
      <c r="N238" s="30"/>
      <c r="P238" s="30"/>
      <c r="Q238" s="30"/>
      <c r="R238" s="30"/>
      <c r="S238" s="30"/>
    </row>
    <row r="239" spans="1:19" x14ac:dyDescent="0.25">
      <c r="A239" t="s">
        <v>312</v>
      </c>
      <c r="B239" t="s">
        <v>1392</v>
      </c>
      <c r="C239" t="s">
        <v>233</v>
      </c>
      <c r="D239" t="str">
        <f>VLOOKUP(C239,'Programas-Mestrado'!$C:$D,2,0)</f>
        <v>PIPGCF</v>
      </c>
      <c r="E239" t="s">
        <v>517</v>
      </c>
      <c r="F239" s="10">
        <v>43709</v>
      </c>
      <c r="G239" s="10">
        <v>44074</v>
      </c>
      <c r="H239" t="s">
        <v>986</v>
      </c>
      <c r="I239" t="s">
        <v>7233</v>
      </c>
      <c r="J239" t="s">
        <v>3381</v>
      </c>
      <c r="K239" t="s">
        <v>3351</v>
      </c>
      <c r="N239" s="30"/>
      <c r="P239" s="30"/>
      <c r="Q239" s="30"/>
      <c r="R239" s="30"/>
      <c r="S239" s="30"/>
    </row>
    <row r="240" spans="1:19" x14ac:dyDescent="0.25">
      <c r="A240" t="s">
        <v>314</v>
      </c>
      <c r="B240" t="s">
        <v>1393</v>
      </c>
      <c r="C240" t="s">
        <v>233</v>
      </c>
      <c r="D240" t="str">
        <f>VLOOKUP(C240,'Programas-Mestrado'!$C:$D,2,0)</f>
        <v>PIPGCF</v>
      </c>
      <c r="E240" t="s">
        <v>517</v>
      </c>
      <c r="F240" s="10">
        <v>43709</v>
      </c>
      <c r="G240" s="10">
        <v>44255</v>
      </c>
      <c r="H240" t="s">
        <v>986</v>
      </c>
      <c r="I240" t="s">
        <v>7233</v>
      </c>
      <c r="J240" t="s">
        <v>3381</v>
      </c>
      <c r="K240" t="s">
        <v>3351</v>
      </c>
      <c r="N240" s="30"/>
      <c r="P240" s="30"/>
      <c r="Q240" s="30"/>
      <c r="R240" s="30"/>
      <c r="S240" s="30"/>
    </row>
    <row r="241" spans="1:19" x14ac:dyDescent="0.25">
      <c r="A241" t="s">
        <v>316</v>
      </c>
      <c r="B241" t="s">
        <v>1394</v>
      </c>
      <c r="C241" t="s">
        <v>233</v>
      </c>
      <c r="D241" t="str">
        <f>VLOOKUP(C241,'Programas-Mestrado'!$C:$D,2,0)</f>
        <v>PIPGCF</v>
      </c>
      <c r="E241" t="s">
        <v>517</v>
      </c>
      <c r="F241" s="10">
        <v>43709</v>
      </c>
      <c r="G241" s="10">
        <v>44408</v>
      </c>
      <c r="H241" t="s">
        <v>986</v>
      </c>
      <c r="I241" t="s">
        <v>7233</v>
      </c>
      <c r="J241" t="s">
        <v>3787</v>
      </c>
      <c r="K241" t="s">
        <v>3351</v>
      </c>
      <c r="N241" s="30"/>
      <c r="P241" s="30"/>
      <c r="Q241" s="30"/>
      <c r="R241" s="30"/>
      <c r="S241" s="30"/>
    </row>
    <row r="242" spans="1:19" x14ac:dyDescent="0.25">
      <c r="A242" t="s">
        <v>317</v>
      </c>
      <c r="B242" t="s">
        <v>1395</v>
      </c>
      <c r="C242" t="s">
        <v>233</v>
      </c>
      <c r="D242" t="str">
        <f>VLOOKUP(C242,'Programas-Mestrado'!$C:$D,2,0)</f>
        <v>PIPGCF</v>
      </c>
      <c r="E242" t="s">
        <v>517</v>
      </c>
      <c r="F242" s="10">
        <v>43709</v>
      </c>
      <c r="G242" s="10">
        <v>44255</v>
      </c>
      <c r="H242" t="s">
        <v>986</v>
      </c>
      <c r="I242" t="s">
        <v>7233</v>
      </c>
      <c r="J242" t="s">
        <v>3381</v>
      </c>
      <c r="K242" t="s">
        <v>3351</v>
      </c>
      <c r="N242" s="30"/>
      <c r="P242" s="30"/>
      <c r="Q242" s="30"/>
      <c r="R242" s="30"/>
      <c r="S242" s="30"/>
    </row>
    <row r="243" spans="1:19" x14ac:dyDescent="0.25">
      <c r="A243" t="s">
        <v>320</v>
      </c>
      <c r="B243" t="s">
        <v>1396</v>
      </c>
      <c r="C243" t="s">
        <v>233</v>
      </c>
      <c r="D243" t="str">
        <f>VLOOKUP(C243,'Programas-Mestrado'!$C:$D,2,0)</f>
        <v>PIPGCF</v>
      </c>
      <c r="E243" t="s">
        <v>517</v>
      </c>
      <c r="F243" s="10">
        <v>43709</v>
      </c>
      <c r="G243" s="10">
        <v>44286</v>
      </c>
      <c r="H243" t="s">
        <v>986</v>
      </c>
      <c r="I243" t="s">
        <v>7233</v>
      </c>
      <c r="J243" t="s">
        <v>1025</v>
      </c>
      <c r="K243" t="s">
        <v>3351</v>
      </c>
      <c r="N243" s="30"/>
      <c r="P243" s="30"/>
      <c r="Q243" s="30"/>
      <c r="R243" s="30"/>
      <c r="S243" s="30"/>
    </row>
    <row r="244" spans="1:19" x14ac:dyDescent="0.25">
      <c r="A244" t="s">
        <v>526</v>
      </c>
      <c r="B244" t="s">
        <v>1397</v>
      </c>
      <c r="C244" t="s">
        <v>233</v>
      </c>
      <c r="D244" t="str">
        <f>VLOOKUP(C244,'Programas-Mestrado'!$C:$D,2,0)</f>
        <v>PIPGCF</v>
      </c>
      <c r="E244" t="s">
        <v>517</v>
      </c>
      <c r="F244" s="10">
        <v>43709</v>
      </c>
      <c r="G244" s="10">
        <v>44316</v>
      </c>
      <c r="H244" t="s">
        <v>986</v>
      </c>
      <c r="I244" t="s">
        <v>7233</v>
      </c>
      <c r="J244" t="s">
        <v>3381</v>
      </c>
      <c r="K244" t="s">
        <v>3351</v>
      </c>
      <c r="N244" s="30"/>
      <c r="P244" s="30"/>
      <c r="Q244" s="30"/>
      <c r="R244" s="30"/>
      <c r="S244" s="30"/>
    </row>
    <row r="245" spans="1:19" x14ac:dyDescent="0.25">
      <c r="A245" t="s">
        <v>763</v>
      </c>
      <c r="B245" t="s">
        <v>1398</v>
      </c>
      <c r="C245" t="s">
        <v>233</v>
      </c>
      <c r="D245" t="str">
        <f>VLOOKUP(C245,'Programas-Mestrado'!$C:$D,2,0)</f>
        <v>PIPGCF</v>
      </c>
      <c r="E245" t="s">
        <v>258</v>
      </c>
      <c r="F245" s="10">
        <v>43709</v>
      </c>
      <c r="G245" s="10">
        <v>44408</v>
      </c>
      <c r="H245" t="s">
        <v>986</v>
      </c>
      <c r="I245" t="s">
        <v>7233</v>
      </c>
      <c r="J245" t="s">
        <v>3787</v>
      </c>
      <c r="K245" t="s">
        <v>3351</v>
      </c>
      <c r="N245" s="30"/>
      <c r="P245" s="30"/>
      <c r="Q245" s="30"/>
      <c r="R245" s="30"/>
      <c r="S245" s="30"/>
    </row>
    <row r="246" spans="1:19" x14ac:dyDescent="0.25">
      <c r="A246" t="s">
        <v>764</v>
      </c>
      <c r="B246" t="s">
        <v>1399</v>
      </c>
      <c r="C246" t="s">
        <v>233</v>
      </c>
      <c r="D246" t="str">
        <f>VLOOKUP(C246,'Programas-Mestrado'!$C:$D,2,0)</f>
        <v>PIPGCF</v>
      </c>
      <c r="E246" t="s">
        <v>258</v>
      </c>
      <c r="F246" s="10">
        <v>43709</v>
      </c>
      <c r="G246" s="10">
        <v>44255</v>
      </c>
      <c r="H246" t="s">
        <v>986</v>
      </c>
      <c r="I246" t="s">
        <v>7233</v>
      </c>
      <c r="J246" t="s">
        <v>1025</v>
      </c>
      <c r="K246" t="s">
        <v>3351</v>
      </c>
      <c r="N246" s="30"/>
      <c r="P246" s="30"/>
      <c r="Q246" s="30"/>
      <c r="R246" s="30"/>
      <c r="S246" s="30"/>
    </row>
    <row r="247" spans="1:19" x14ac:dyDescent="0.25">
      <c r="A247" t="s">
        <v>765</v>
      </c>
      <c r="B247" t="s">
        <v>1400</v>
      </c>
      <c r="C247" t="s">
        <v>233</v>
      </c>
      <c r="D247" t="str">
        <f>VLOOKUP(C247,'Programas-Mestrado'!$C:$D,2,0)</f>
        <v>PIPGCF</v>
      </c>
      <c r="E247" t="s">
        <v>258</v>
      </c>
      <c r="F247" s="10">
        <v>43709</v>
      </c>
      <c r="G247" s="10">
        <v>44408</v>
      </c>
      <c r="H247" t="s">
        <v>986</v>
      </c>
      <c r="I247" t="s">
        <v>7233</v>
      </c>
      <c r="J247" t="s">
        <v>3787</v>
      </c>
      <c r="K247" t="s">
        <v>3351</v>
      </c>
      <c r="N247" s="30"/>
      <c r="P247" s="30"/>
      <c r="Q247" s="30"/>
      <c r="R247" s="30"/>
      <c r="S247" s="30"/>
    </row>
    <row r="248" spans="1:19" x14ac:dyDescent="0.25">
      <c r="A248" t="s">
        <v>768</v>
      </c>
      <c r="B248" t="s">
        <v>1401</v>
      </c>
      <c r="C248" t="s">
        <v>233</v>
      </c>
      <c r="D248" t="str">
        <f>VLOOKUP(C248,'Programas-Mestrado'!$C:$D,2,0)</f>
        <v>PIPGCF</v>
      </c>
      <c r="E248" t="s">
        <v>258</v>
      </c>
      <c r="F248" s="10">
        <v>43709</v>
      </c>
      <c r="G248" s="10">
        <v>44408</v>
      </c>
      <c r="H248" t="s">
        <v>986</v>
      </c>
      <c r="I248" t="s">
        <v>7233</v>
      </c>
      <c r="J248" t="s">
        <v>3787</v>
      </c>
      <c r="K248" t="s">
        <v>3351</v>
      </c>
      <c r="N248" s="30"/>
      <c r="P248" s="30"/>
      <c r="Q248" s="30"/>
      <c r="R248" s="30"/>
      <c r="S248" s="30"/>
    </row>
    <row r="249" spans="1:19" x14ac:dyDescent="0.25">
      <c r="A249" t="s">
        <v>899</v>
      </c>
      <c r="B249" t="s">
        <v>1678</v>
      </c>
      <c r="C249" t="s">
        <v>241</v>
      </c>
      <c r="D249" t="str">
        <f>VLOOKUP(C249,'Programas-Mestrado'!$C:$D,2,0)</f>
        <v>PPGEP-So</v>
      </c>
      <c r="E249" t="s">
        <v>258</v>
      </c>
      <c r="F249" s="10">
        <v>43709</v>
      </c>
      <c r="G249" s="10">
        <v>44469</v>
      </c>
      <c r="H249" t="s">
        <v>986</v>
      </c>
      <c r="I249" t="s">
        <v>7233</v>
      </c>
      <c r="J249" t="s">
        <v>1024</v>
      </c>
      <c r="K249" t="s">
        <v>3351</v>
      </c>
      <c r="N249" s="30"/>
      <c r="P249" s="30"/>
      <c r="Q249" s="30"/>
      <c r="R249" s="30"/>
      <c r="S249" s="30"/>
    </row>
    <row r="250" spans="1:19" x14ac:dyDescent="0.25">
      <c r="A250" t="s">
        <v>3394</v>
      </c>
      <c r="B250" t="s">
        <v>3401</v>
      </c>
      <c r="C250" t="s">
        <v>241</v>
      </c>
      <c r="D250" t="str">
        <f>VLOOKUP(C250,'Programas-Mestrado'!$C:$D,2,0)</f>
        <v>PPGEP-So</v>
      </c>
      <c r="E250" t="s">
        <v>258</v>
      </c>
      <c r="F250" s="10">
        <v>44044</v>
      </c>
      <c r="G250" s="10">
        <v>44773</v>
      </c>
      <c r="H250" t="s">
        <v>986</v>
      </c>
      <c r="I250" t="s">
        <v>7233</v>
      </c>
      <c r="J250" t="s">
        <v>1025</v>
      </c>
      <c r="K250" t="s">
        <v>3351</v>
      </c>
      <c r="N250" s="30"/>
      <c r="P250" s="30"/>
      <c r="Q250" s="30"/>
      <c r="R250" s="30"/>
      <c r="S250" s="30"/>
    </row>
    <row r="251" spans="1:19" x14ac:dyDescent="0.25">
      <c r="A251" t="s">
        <v>837</v>
      </c>
      <c r="B251" t="s">
        <v>1690</v>
      </c>
      <c r="C251" t="s">
        <v>246</v>
      </c>
      <c r="D251" t="str">
        <f>VLOOKUP(C251,'Programas-Mestrado'!$C:$D,2,0)</f>
        <v>PPGLit</v>
      </c>
      <c r="E251" t="s">
        <v>258</v>
      </c>
      <c r="F251" s="10">
        <v>43709</v>
      </c>
      <c r="G251" s="10">
        <v>44439</v>
      </c>
      <c r="H251" t="s">
        <v>986</v>
      </c>
      <c r="I251" t="s">
        <v>7233</v>
      </c>
      <c r="J251" t="s">
        <v>3381</v>
      </c>
      <c r="K251" t="s">
        <v>3351</v>
      </c>
      <c r="N251" s="30"/>
      <c r="P251" s="30"/>
      <c r="Q251" s="30"/>
      <c r="R251" s="30"/>
      <c r="S251" s="30"/>
    </row>
    <row r="252" spans="1:19" x14ac:dyDescent="0.25">
      <c r="A252" t="s">
        <v>838</v>
      </c>
      <c r="B252" t="s">
        <v>1402</v>
      </c>
      <c r="C252" t="s">
        <v>246</v>
      </c>
      <c r="D252" t="str">
        <f>VLOOKUP(C252,'Programas-Mestrado'!$C:$D,2,0)</f>
        <v>PPGLit</v>
      </c>
      <c r="E252" t="s">
        <v>258</v>
      </c>
      <c r="F252" s="10">
        <v>43709</v>
      </c>
      <c r="G252" s="10">
        <v>44439</v>
      </c>
      <c r="H252" t="s">
        <v>986</v>
      </c>
      <c r="I252" t="s">
        <v>7233</v>
      </c>
      <c r="J252" t="s">
        <v>3381</v>
      </c>
      <c r="K252" t="s">
        <v>3351</v>
      </c>
      <c r="N252" s="30"/>
      <c r="P252" s="30"/>
      <c r="Q252" s="30"/>
      <c r="R252" s="30"/>
      <c r="S252" s="30"/>
    </row>
    <row r="253" spans="1:19" x14ac:dyDescent="0.25">
      <c r="A253" t="s">
        <v>839</v>
      </c>
      <c r="B253" t="s">
        <v>1403</v>
      </c>
      <c r="C253" t="s">
        <v>246</v>
      </c>
      <c r="D253" t="str">
        <f>VLOOKUP(C253,'Programas-Mestrado'!$C:$D,2,0)</f>
        <v>PPGLit</v>
      </c>
      <c r="E253" t="s">
        <v>258</v>
      </c>
      <c r="F253" s="10">
        <v>43709</v>
      </c>
      <c r="G253" s="10">
        <v>44439</v>
      </c>
      <c r="H253" t="s">
        <v>986</v>
      </c>
      <c r="I253" t="s">
        <v>7233</v>
      </c>
      <c r="J253" t="s">
        <v>3381</v>
      </c>
      <c r="K253" t="s">
        <v>3351</v>
      </c>
      <c r="N253" s="30"/>
      <c r="P253" s="30"/>
      <c r="Q253" s="30"/>
      <c r="R253" s="30"/>
      <c r="S253" s="30"/>
    </row>
    <row r="254" spans="1:19" x14ac:dyDescent="0.25">
      <c r="A254" t="s">
        <v>4109</v>
      </c>
      <c r="B254" t="s">
        <v>4123</v>
      </c>
      <c r="C254" t="s">
        <v>228</v>
      </c>
      <c r="D254" t="str">
        <f>VLOOKUP(C254,'Programas-Mestrado'!$C:$D,2,0)</f>
        <v>PPGCC-So</v>
      </c>
      <c r="E254" t="s">
        <v>258</v>
      </c>
      <c r="F254" s="10">
        <v>44440</v>
      </c>
      <c r="G254" s="10">
        <v>45169</v>
      </c>
      <c r="H254" t="s">
        <v>986</v>
      </c>
      <c r="I254" t="s">
        <v>7233</v>
      </c>
      <c r="J254" t="s">
        <v>3381</v>
      </c>
      <c r="K254" t="s">
        <v>3351</v>
      </c>
      <c r="N254" s="30"/>
      <c r="P254" s="30"/>
      <c r="Q254" s="30"/>
      <c r="R254" s="30"/>
      <c r="S254" s="30"/>
    </row>
    <row r="255" spans="1:19" x14ac:dyDescent="0.25">
      <c r="A255" t="s">
        <v>735</v>
      </c>
      <c r="B255" t="s">
        <v>1405</v>
      </c>
      <c r="C255" t="s">
        <v>228</v>
      </c>
      <c r="D255" t="str">
        <f>VLOOKUP(C255,'Programas-Mestrado'!$C:$D,2,0)</f>
        <v>PPGCC-So</v>
      </c>
      <c r="E255" t="s">
        <v>258</v>
      </c>
      <c r="F255" s="10">
        <v>43709</v>
      </c>
      <c r="G255" s="10">
        <v>44255</v>
      </c>
      <c r="H255" t="s">
        <v>986</v>
      </c>
      <c r="I255" t="s">
        <v>7233</v>
      </c>
      <c r="J255" t="s">
        <v>1024</v>
      </c>
      <c r="K255" t="s">
        <v>3351</v>
      </c>
      <c r="N255" s="30"/>
      <c r="P255" s="30"/>
      <c r="Q255" s="30"/>
      <c r="R255" s="30"/>
      <c r="S255" s="30"/>
    </row>
    <row r="256" spans="1:19" x14ac:dyDescent="0.25">
      <c r="A256" t="s">
        <v>737</v>
      </c>
      <c r="B256" t="s">
        <v>1406</v>
      </c>
      <c r="C256" t="s">
        <v>228</v>
      </c>
      <c r="D256" t="str">
        <f>VLOOKUP(C256,'Programas-Mestrado'!$C:$D,2,0)</f>
        <v>PPGCC-So</v>
      </c>
      <c r="E256" t="s">
        <v>258</v>
      </c>
      <c r="F256" s="10">
        <v>43709</v>
      </c>
      <c r="G256" s="10">
        <v>44347</v>
      </c>
      <c r="H256" t="s">
        <v>986</v>
      </c>
      <c r="I256" t="s">
        <v>7233</v>
      </c>
      <c r="J256" t="s">
        <v>3381</v>
      </c>
      <c r="K256" t="s">
        <v>3351</v>
      </c>
      <c r="N256" s="30"/>
      <c r="P256" s="30"/>
      <c r="Q256" s="30"/>
      <c r="R256" s="30"/>
      <c r="S256" s="30"/>
    </row>
    <row r="257" spans="1:19" x14ac:dyDescent="0.25">
      <c r="A257" t="s">
        <v>397</v>
      </c>
      <c r="B257" t="s">
        <v>1462</v>
      </c>
      <c r="C257" t="s">
        <v>244</v>
      </c>
      <c r="D257" t="str">
        <f>VLOOKUP(C257,'Programas-Mestrado'!$C:$D,2,0)</f>
        <v>PIPGEs</v>
      </c>
      <c r="E257" t="s">
        <v>517</v>
      </c>
      <c r="F257" s="10">
        <v>43709</v>
      </c>
      <c r="G257" s="10">
        <v>44255</v>
      </c>
      <c r="H257" t="s">
        <v>986</v>
      </c>
      <c r="I257" t="s">
        <v>7233</v>
      </c>
      <c r="J257" t="s">
        <v>1025</v>
      </c>
      <c r="K257" t="s">
        <v>3351</v>
      </c>
      <c r="N257" s="30"/>
      <c r="P257" s="30"/>
      <c r="Q257" s="30"/>
      <c r="R257" s="30"/>
      <c r="S257" s="30"/>
    </row>
    <row r="258" spans="1:19" x14ac:dyDescent="0.25">
      <c r="A258" t="s">
        <v>399</v>
      </c>
      <c r="B258" t="s">
        <v>1907</v>
      </c>
      <c r="C258" t="s">
        <v>244</v>
      </c>
      <c r="D258" t="str">
        <f>VLOOKUP(C258,'Programas-Mestrado'!$C:$D,2,0)</f>
        <v>PIPGEs</v>
      </c>
      <c r="E258" t="s">
        <v>517</v>
      </c>
      <c r="F258" s="10">
        <v>43709</v>
      </c>
      <c r="G258" s="10">
        <v>44316</v>
      </c>
      <c r="H258" t="s">
        <v>986</v>
      </c>
      <c r="I258" t="s">
        <v>7233</v>
      </c>
      <c r="J258" t="s">
        <v>1028</v>
      </c>
      <c r="K258" t="s">
        <v>3351</v>
      </c>
      <c r="N258" s="30"/>
      <c r="P258" s="30"/>
      <c r="Q258" s="30"/>
      <c r="R258" s="30"/>
      <c r="S258" s="30"/>
    </row>
    <row r="259" spans="1:19" x14ac:dyDescent="0.25">
      <c r="A259" t="s">
        <v>400</v>
      </c>
      <c r="B259" t="s">
        <v>1463</v>
      </c>
      <c r="C259" t="s">
        <v>244</v>
      </c>
      <c r="D259" t="str">
        <f>VLOOKUP(C259,'Programas-Mestrado'!$C:$D,2,0)</f>
        <v>PIPGEs</v>
      </c>
      <c r="E259" t="s">
        <v>517</v>
      </c>
      <c r="F259" s="10">
        <v>43709</v>
      </c>
      <c r="G259" s="10">
        <v>44408</v>
      </c>
      <c r="H259" t="s">
        <v>986</v>
      </c>
      <c r="I259" t="s">
        <v>7233</v>
      </c>
      <c r="J259" t="s">
        <v>3787</v>
      </c>
      <c r="K259" t="s">
        <v>3351</v>
      </c>
      <c r="N259" s="30"/>
      <c r="P259" s="30"/>
      <c r="Q259" s="30"/>
      <c r="R259" s="30"/>
      <c r="S259" s="30"/>
    </row>
    <row r="260" spans="1:19" x14ac:dyDescent="0.25">
      <c r="A260" t="s">
        <v>401</v>
      </c>
      <c r="B260" t="s">
        <v>1464</v>
      </c>
      <c r="C260" t="s">
        <v>244</v>
      </c>
      <c r="D260" t="str">
        <f>VLOOKUP(C260,'Programas-Mestrado'!$C:$D,2,0)</f>
        <v>PIPGEs</v>
      </c>
      <c r="E260" t="s">
        <v>517</v>
      </c>
      <c r="F260" s="10">
        <v>43709</v>
      </c>
      <c r="G260" s="10">
        <v>44408</v>
      </c>
      <c r="H260" t="s">
        <v>986</v>
      </c>
      <c r="I260" t="s">
        <v>7233</v>
      </c>
      <c r="J260" t="s">
        <v>3787</v>
      </c>
      <c r="K260" t="s">
        <v>3351</v>
      </c>
      <c r="N260" s="30"/>
      <c r="P260" s="30"/>
      <c r="Q260" s="30"/>
      <c r="R260" s="30"/>
      <c r="S260" s="30"/>
    </row>
    <row r="261" spans="1:19" x14ac:dyDescent="0.25">
      <c r="A261" t="s">
        <v>402</v>
      </c>
      <c r="B261" t="s">
        <v>1465</v>
      </c>
      <c r="C261" t="s">
        <v>244</v>
      </c>
      <c r="D261" t="str">
        <f>VLOOKUP(C261,'Programas-Mestrado'!$C:$D,2,0)</f>
        <v>PIPGEs</v>
      </c>
      <c r="E261" t="s">
        <v>517</v>
      </c>
      <c r="F261" s="10">
        <v>43709</v>
      </c>
      <c r="G261" s="10">
        <v>44408</v>
      </c>
      <c r="H261" t="s">
        <v>986</v>
      </c>
      <c r="I261" t="s">
        <v>7233</v>
      </c>
      <c r="J261" t="s">
        <v>3787</v>
      </c>
      <c r="K261" t="s">
        <v>3351</v>
      </c>
      <c r="N261" s="30"/>
      <c r="P261" s="30"/>
      <c r="Q261" s="30"/>
      <c r="R261" s="30"/>
      <c r="S261" s="30"/>
    </row>
    <row r="262" spans="1:19" x14ac:dyDescent="0.25">
      <c r="A262" t="s">
        <v>404</v>
      </c>
      <c r="B262" t="s">
        <v>2219</v>
      </c>
      <c r="C262" t="s">
        <v>244</v>
      </c>
      <c r="D262" t="str">
        <f>VLOOKUP(C262,'Programas-Mestrado'!$C:$D,2,0)</f>
        <v>PIPGEs</v>
      </c>
      <c r="E262" t="s">
        <v>517</v>
      </c>
      <c r="F262" s="10">
        <v>43709</v>
      </c>
      <c r="G262" s="10">
        <v>43921</v>
      </c>
      <c r="H262" t="s">
        <v>986</v>
      </c>
      <c r="I262" t="s">
        <v>7233</v>
      </c>
      <c r="J262" t="s">
        <v>1024</v>
      </c>
      <c r="K262" t="s">
        <v>3351</v>
      </c>
      <c r="N262" s="30"/>
      <c r="P262" s="30"/>
      <c r="Q262" s="30"/>
      <c r="R262" s="30"/>
      <c r="S262" s="30"/>
    </row>
    <row r="263" spans="1:19" x14ac:dyDescent="0.25">
      <c r="A263" t="s">
        <v>405</v>
      </c>
      <c r="B263" t="s">
        <v>1466</v>
      </c>
      <c r="C263" t="s">
        <v>244</v>
      </c>
      <c r="D263" t="str">
        <f>VLOOKUP(C263,'Programas-Mestrado'!$C:$D,2,0)</f>
        <v>PIPGEs</v>
      </c>
      <c r="E263" t="s">
        <v>517</v>
      </c>
      <c r="F263" s="10">
        <v>43709</v>
      </c>
      <c r="G263" s="10">
        <v>44196</v>
      </c>
      <c r="H263" t="s">
        <v>986</v>
      </c>
      <c r="I263" t="s">
        <v>7233</v>
      </c>
      <c r="J263" t="s">
        <v>1025</v>
      </c>
      <c r="K263" t="s">
        <v>3351</v>
      </c>
      <c r="N263" s="30"/>
      <c r="P263" s="30"/>
      <c r="Q263" s="30"/>
      <c r="R263" s="30"/>
      <c r="S263" s="30"/>
    </row>
    <row r="264" spans="1:19" x14ac:dyDescent="0.25">
      <c r="A264" t="s">
        <v>406</v>
      </c>
      <c r="B264" t="s">
        <v>1467</v>
      </c>
      <c r="C264" t="s">
        <v>244</v>
      </c>
      <c r="D264" t="str">
        <f>VLOOKUP(C264,'Programas-Mestrado'!$C:$D,2,0)</f>
        <v>PIPGEs</v>
      </c>
      <c r="E264" t="s">
        <v>517</v>
      </c>
      <c r="F264" s="10">
        <v>43709</v>
      </c>
      <c r="G264" s="10">
        <v>44408</v>
      </c>
      <c r="H264" t="s">
        <v>986</v>
      </c>
      <c r="I264" t="s">
        <v>7233</v>
      </c>
      <c r="J264" t="s">
        <v>3787</v>
      </c>
      <c r="K264" t="s">
        <v>3351</v>
      </c>
      <c r="N264" s="30"/>
      <c r="P264" s="30"/>
      <c r="Q264" s="30"/>
      <c r="R264" s="30"/>
      <c r="S264" s="30"/>
    </row>
    <row r="265" spans="1:19" x14ac:dyDescent="0.25">
      <c r="A265" t="s">
        <v>407</v>
      </c>
      <c r="B265" t="s">
        <v>1468</v>
      </c>
      <c r="C265" t="s">
        <v>244</v>
      </c>
      <c r="D265" t="str">
        <f>VLOOKUP(C265,'Programas-Mestrado'!$C:$D,2,0)</f>
        <v>PIPGEs</v>
      </c>
      <c r="E265" t="s">
        <v>517</v>
      </c>
      <c r="F265" s="10">
        <v>43709</v>
      </c>
      <c r="G265" s="10">
        <v>44408</v>
      </c>
      <c r="H265" t="s">
        <v>986</v>
      </c>
      <c r="I265" t="s">
        <v>7233</v>
      </c>
      <c r="J265" t="s">
        <v>3787</v>
      </c>
      <c r="K265" t="s">
        <v>3351</v>
      </c>
      <c r="N265" s="30"/>
      <c r="P265" s="30"/>
      <c r="Q265" s="30"/>
      <c r="R265" s="30"/>
      <c r="S265" s="30"/>
    </row>
    <row r="266" spans="1:19" x14ac:dyDescent="0.25">
      <c r="A266" t="s">
        <v>408</v>
      </c>
      <c r="B266" t="s">
        <v>2072</v>
      </c>
      <c r="C266" t="s">
        <v>244</v>
      </c>
      <c r="D266" t="str">
        <f>VLOOKUP(C266,'Programas-Mestrado'!$C:$D,2,0)</f>
        <v>PIPGEs</v>
      </c>
      <c r="E266" t="s">
        <v>517</v>
      </c>
      <c r="F266" s="10">
        <v>43709</v>
      </c>
      <c r="G266" s="10">
        <v>43769</v>
      </c>
      <c r="H266" t="s">
        <v>986</v>
      </c>
      <c r="I266" t="s">
        <v>7233</v>
      </c>
      <c r="J266" t="s">
        <v>1025</v>
      </c>
      <c r="K266" t="s">
        <v>3351</v>
      </c>
      <c r="N266" s="30"/>
      <c r="P266" s="30"/>
      <c r="Q266" s="30"/>
      <c r="R266" s="30"/>
      <c r="S266" s="30"/>
    </row>
    <row r="267" spans="1:19" x14ac:dyDescent="0.25">
      <c r="A267" t="s">
        <v>410</v>
      </c>
      <c r="B267" t="s">
        <v>1469</v>
      </c>
      <c r="C267" t="s">
        <v>244</v>
      </c>
      <c r="D267" t="str">
        <f>VLOOKUP(C267,'Programas-Mestrado'!$C:$D,2,0)</f>
        <v>PIPGEs</v>
      </c>
      <c r="E267" t="s">
        <v>517</v>
      </c>
      <c r="F267" s="10">
        <v>43709</v>
      </c>
      <c r="G267" s="10">
        <v>44408</v>
      </c>
      <c r="H267" t="s">
        <v>986</v>
      </c>
      <c r="I267" t="s">
        <v>7233</v>
      </c>
      <c r="J267" t="s">
        <v>3787</v>
      </c>
      <c r="K267" t="s">
        <v>3351</v>
      </c>
      <c r="N267" s="30"/>
      <c r="P267" s="30"/>
      <c r="Q267" s="30"/>
      <c r="R267" s="30"/>
      <c r="S267" s="30"/>
    </row>
    <row r="268" spans="1:19" x14ac:dyDescent="0.25">
      <c r="A268" t="s">
        <v>411</v>
      </c>
      <c r="B268" t="s">
        <v>1470</v>
      </c>
      <c r="C268" t="s">
        <v>244</v>
      </c>
      <c r="D268" t="str">
        <f>VLOOKUP(C268,'Programas-Mestrado'!$C:$D,2,0)</f>
        <v>PIPGEs</v>
      </c>
      <c r="E268" t="s">
        <v>517</v>
      </c>
      <c r="F268" s="10">
        <v>43678</v>
      </c>
      <c r="G268" s="10">
        <v>44043</v>
      </c>
      <c r="H268" t="s">
        <v>986</v>
      </c>
      <c r="I268" t="s">
        <v>7233</v>
      </c>
      <c r="J268" t="s">
        <v>1024</v>
      </c>
      <c r="K268" t="s">
        <v>3351</v>
      </c>
      <c r="N268" s="30"/>
      <c r="P268" s="30"/>
      <c r="Q268" s="30"/>
      <c r="R268" s="30"/>
      <c r="S268" s="30"/>
    </row>
    <row r="269" spans="1:19" x14ac:dyDescent="0.25">
      <c r="A269" t="s">
        <v>416</v>
      </c>
      <c r="B269" t="s">
        <v>1471</v>
      </c>
      <c r="C269" t="s">
        <v>244</v>
      </c>
      <c r="D269" t="str">
        <f>VLOOKUP(C269,'Programas-Mestrado'!$C:$D,2,0)</f>
        <v>PIPGEs</v>
      </c>
      <c r="E269" t="s">
        <v>517</v>
      </c>
      <c r="F269" s="10">
        <v>43709</v>
      </c>
      <c r="G269" s="10">
        <v>44255</v>
      </c>
      <c r="H269" t="s">
        <v>986</v>
      </c>
      <c r="I269" t="s">
        <v>7233</v>
      </c>
      <c r="J269" t="s">
        <v>1025</v>
      </c>
      <c r="K269" t="s">
        <v>3351</v>
      </c>
      <c r="N269" s="30"/>
      <c r="P269" s="30"/>
      <c r="Q269" s="30"/>
      <c r="R269" s="30"/>
      <c r="S269" s="30"/>
    </row>
    <row r="270" spans="1:19" x14ac:dyDescent="0.25">
      <c r="A270" t="s">
        <v>417</v>
      </c>
      <c r="B270" t="s">
        <v>1922</v>
      </c>
      <c r="C270" t="s">
        <v>244</v>
      </c>
      <c r="D270" t="str">
        <f>VLOOKUP(C270,'Programas-Mestrado'!$C:$D,2,0)</f>
        <v>PIPGEs</v>
      </c>
      <c r="E270" t="s">
        <v>517</v>
      </c>
      <c r="F270" s="10">
        <v>43709</v>
      </c>
      <c r="G270" s="10">
        <v>44255</v>
      </c>
      <c r="H270" t="s">
        <v>986</v>
      </c>
      <c r="I270" t="s">
        <v>7233</v>
      </c>
      <c r="J270" t="s">
        <v>1025</v>
      </c>
      <c r="K270" t="s">
        <v>3351</v>
      </c>
      <c r="N270" s="30"/>
      <c r="P270" s="30"/>
      <c r="Q270" s="30"/>
      <c r="R270" s="30"/>
      <c r="S270" s="30"/>
    </row>
    <row r="271" spans="1:19" x14ac:dyDescent="0.25">
      <c r="A271" t="s">
        <v>126</v>
      </c>
      <c r="B271" t="s">
        <v>2220</v>
      </c>
      <c r="C271" t="s">
        <v>244</v>
      </c>
      <c r="D271" t="str">
        <f>VLOOKUP(C271,'Programas-Mestrado'!$C:$D,2,0)</f>
        <v>PIPGEs</v>
      </c>
      <c r="E271" t="s">
        <v>258</v>
      </c>
      <c r="F271" s="10">
        <v>43709</v>
      </c>
      <c r="G271" s="10">
        <v>43890</v>
      </c>
      <c r="H271" t="s">
        <v>986</v>
      </c>
      <c r="I271" t="s">
        <v>7233</v>
      </c>
      <c r="J271" t="s">
        <v>1025</v>
      </c>
      <c r="K271" t="s">
        <v>3351</v>
      </c>
      <c r="N271" s="30"/>
      <c r="P271" s="30"/>
      <c r="Q271" s="30"/>
      <c r="R271" s="30"/>
      <c r="S271" s="30"/>
    </row>
    <row r="272" spans="1:19" x14ac:dyDescent="0.25">
      <c r="A272" t="s">
        <v>834</v>
      </c>
      <c r="B272" t="s">
        <v>1472</v>
      </c>
      <c r="C272" t="s">
        <v>244</v>
      </c>
      <c r="D272" t="str">
        <f>VLOOKUP(C272,'Programas-Mestrado'!$C:$D,2,0)</f>
        <v>PIPGEs</v>
      </c>
      <c r="E272" t="s">
        <v>258</v>
      </c>
      <c r="F272" s="10">
        <v>43709</v>
      </c>
      <c r="G272" s="10">
        <v>44255</v>
      </c>
      <c r="H272" t="s">
        <v>986</v>
      </c>
      <c r="I272" t="s">
        <v>7233</v>
      </c>
      <c r="J272" t="s">
        <v>1025</v>
      </c>
      <c r="K272" t="s">
        <v>3351</v>
      </c>
      <c r="N272" s="30"/>
      <c r="P272" s="30"/>
      <c r="Q272" s="30"/>
      <c r="R272" s="30"/>
      <c r="S272" s="30"/>
    </row>
    <row r="273" spans="1:19" x14ac:dyDescent="0.25">
      <c r="A273" t="s">
        <v>835</v>
      </c>
      <c r="B273" t="s">
        <v>1473</v>
      </c>
      <c r="C273" t="s">
        <v>244</v>
      </c>
      <c r="D273" t="str">
        <f>VLOOKUP(C273,'Programas-Mestrado'!$C:$D,2,0)</f>
        <v>PIPGEs</v>
      </c>
      <c r="E273" t="s">
        <v>258</v>
      </c>
      <c r="F273" s="10">
        <v>43709</v>
      </c>
      <c r="G273" s="10">
        <v>44255</v>
      </c>
      <c r="H273" t="s">
        <v>986</v>
      </c>
      <c r="I273" t="s">
        <v>7233</v>
      </c>
      <c r="J273" t="s">
        <v>1025</v>
      </c>
      <c r="K273" t="s">
        <v>3351</v>
      </c>
      <c r="N273" s="30"/>
      <c r="P273" s="30"/>
      <c r="Q273" s="30"/>
      <c r="R273" s="30"/>
      <c r="S273" s="30"/>
    </row>
    <row r="274" spans="1:19" x14ac:dyDescent="0.25">
      <c r="A274" t="s">
        <v>1007</v>
      </c>
      <c r="B274" t="s">
        <v>1925</v>
      </c>
      <c r="C274" t="s">
        <v>244</v>
      </c>
      <c r="D274" t="str">
        <f>VLOOKUP(C274,'Programas-Mestrado'!$C:$D,2,0)</f>
        <v>PIPGEs</v>
      </c>
      <c r="E274" t="s">
        <v>258</v>
      </c>
      <c r="F274" s="10">
        <v>43770</v>
      </c>
      <c r="G274" s="10">
        <v>44255</v>
      </c>
      <c r="H274" t="s">
        <v>986</v>
      </c>
      <c r="I274" t="s">
        <v>7233</v>
      </c>
      <c r="J274" t="s">
        <v>1025</v>
      </c>
      <c r="K274" t="s">
        <v>3351</v>
      </c>
      <c r="N274" s="30"/>
      <c r="P274" s="30"/>
      <c r="Q274" s="30"/>
      <c r="R274" s="30"/>
      <c r="S274" s="30"/>
    </row>
    <row r="275" spans="1:19" x14ac:dyDescent="0.25">
      <c r="A275" t="s">
        <v>127</v>
      </c>
      <c r="B275" t="s">
        <v>2221</v>
      </c>
      <c r="C275" t="s">
        <v>244</v>
      </c>
      <c r="D275" t="str">
        <f>VLOOKUP(C275,'Programas-Mestrado'!$C:$D,2,0)</f>
        <v>PIPGEs</v>
      </c>
      <c r="E275" t="s">
        <v>258</v>
      </c>
      <c r="F275" s="10">
        <v>43709</v>
      </c>
      <c r="G275" s="10">
        <v>43890</v>
      </c>
      <c r="H275" t="s">
        <v>986</v>
      </c>
      <c r="I275" t="s">
        <v>7233</v>
      </c>
      <c r="J275" t="s">
        <v>1025</v>
      </c>
      <c r="K275" t="s">
        <v>3351</v>
      </c>
      <c r="N275" s="30"/>
      <c r="P275" s="30"/>
      <c r="Q275" s="30"/>
      <c r="R275" s="30"/>
      <c r="S275" s="30"/>
    </row>
    <row r="276" spans="1:19" x14ac:dyDescent="0.25">
      <c r="A276" t="s">
        <v>129</v>
      </c>
      <c r="B276" t="s">
        <v>1474</v>
      </c>
      <c r="C276" t="s">
        <v>244</v>
      </c>
      <c r="D276" t="str">
        <f>VLOOKUP(C276,'Programas-Mestrado'!$C:$D,2,0)</f>
        <v>PIPGEs</v>
      </c>
      <c r="E276" t="s">
        <v>258</v>
      </c>
      <c r="F276" s="10">
        <v>43709</v>
      </c>
      <c r="G276" s="10">
        <v>43951</v>
      </c>
      <c r="H276" t="s">
        <v>986</v>
      </c>
      <c r="I276" t="s">
        <v>7233</v>
      </c>
      <c r="J276" t="s">
        <v>1024</v>
      </c>
      <c r="K276" t="s">
        <v>3351</v>
      </c>
      <c r="N276" s="30"/>
      <c r="P276" s="30"/>
      <c r="Q276" s="30"/>
      <c r="R276" s="30"/>
      <c r="S276" s="30"/>
    </row>
    <row r="277" spans="1:19" x14ac:dyDescent="0.25">
      <c r="A277" t="s">
        <v>130</v>
      </c>
      <c r="B277" t="s">
        <v>2222</v>
      </c>
      <c r="C277" t="s">
        <v>244</v>
      </c>
      <c r="D277" t="str">
        <f>VLOOKUP(C277,'Programas-Mestrado'!$C:$D,2,0)</f>
        <v>PIPGEs</v>
      </c>
      <c r="E277" t="s">
        <v>258</v>
      </c>
      <c r="F277" s="10">
        <v>43709</v>
      </c>
      <c r="G277" s="10">
        <v>43890</v>
      </c>
      <c r="H277" t="s">
        <v>986</v>
      </c>
      <c r="I277" t="s">
        <v>7233</v>
      </c>
      <c r="J277" t="s">
        <v>1025</v>
      </c>
      <c r="K277" t="s">
        <v>3351</v>
      </c>
      <c r="N277" s="30"/>
      <c r="P277" s="30"/>
      <c r="Q277" s="30"/>
      <c r="R277" s="30"/>
      <c r="S277" s="30"/>
    </row>
    <row r="278" spans="1:19" x14ac:dyDescent="0.25">
      <c r="A278" t="s">
        <v>131</v>
      </c>
      <c r="B278" t="s">
        <v>1475</v>
      </c>
      <c r="C278" t="s">
        <v>244</v>
      </c>
      <c r="D278" t="str">
        <f>VLOOKUP(C278,'Programas-Mestrado'!$C:$D,2,0)</f>
        <v>PIPGEs</v>
      </c>
      <c r="E278" t="s">
        <v>258</v>
      </c>
      <c r="F278" s="10">
        <v>43709</v>
      </c>
      <c r="G278" s="10">
        <v>44043</v>
      </c>
      <c r="H278" t="s">
        <v>986</v>
      </c>
      <c r="I278" t="s">
        <v>7233</v>
      </c>
      <c r="J278" t="s">
        <v>1025</v>
      </c>
      <c r="K278" t="s">
        <v>3351</v>
      </c>
      <c r="N278" s="30"/>
      <c r="P278" s="30"/>
      <c r="Q278" s="30"/>
      <c r="R278" s="30"/>
      <c r="S278" s="30"/>
    </row>
    <row r="279" spans="1:19" x14ac:dyDescent="0.25">
      <c r="A279" t="s">
        <v>132</v>
      </c>
      <c r="B279" t="s">
        <v>2223</v>
      </c>
      <c r="C279" t="s">
        <v>244</v>
      </c>
      <c r="D279" t="str">
        <f>VLOOKUP(C279,'Programas-Mestrado'!$C:$D,2,0)</f>
        <v>PIPGEs</v>
      </c>
      <c r="E279" t="s">
        <v>258</v>
      </c>
      <c r="F279" s="10">
        <v>43709</v>
      </c>
      <c r="G279" s="10">
        <v>43890</v>
      </c>
      <c r="H279" t="s">
        <v>986</v>
      </c>
      <c r="I279" t="s">
        <v>7233</v>
      </c>
      <c r="J279" t="s">
        <v>1025</v>
      </c>
      <c r="K279" t="s">
        <v>3351</v>
      </c>
      <c r="N279" s="30"/>
      <c r="P279" s="30"/>
      <c r="Q279" s="30"/>
      <c r="R279" s="30"/>
      <c r="S279" s="30"/>
    </row>
    <row r="280" spans="1:19" x14ac:dyDescent="0.25">
      <c r="A280" t="s">
        <v>1115</v>
      </c>
      <c r="B280" t="s">
        <v>1407</v>
      </c>
      <c r="C280" t="s">
        <v>256</v>
      </c>
      <c r="D280" t="str">
        <f>VLOOKUP(C280,'Programas-Mestrado'!$C:$D,2,0)</f>
        <v>PPGPVBA-Ar</v>
      </c>
      <c r="E280" t="s">
        <v>258</v>
      </c>
      <c r="F280" s="10">
        <v>43891</v>
      </c>
      <c r="G280" s="10">
        <v>44439</v>
      </c>
      <c r="H280" t="s">
        <v>986</v>
      </c>
      <c r="I280" t="s">
        <v>7233</v>
      </c>
      <c r="J280" t="s">
        <v>1025</v>
      </c>
      <c r="K280" t="s">
        <v>3351</v>
      </c>
      <c r="N280" s="30"/>
      <c r="P280" s="30"/>
      <c r="Q280" s="30"/>
      <c r="R280" s="30"/>
      <c r="S280" s="30"/>
    </row>
    <row r="281" spans="1:19" x14ac:dyDescent="0.25">
      <c r="A281" t="s">
        <v>1116</v>
      </c>
      <c r="B281" t="s">
        <v>1408</v>
      </c>
      <c r="C281" t="s">
        <v>256</v>
      </c>
      <c r="D281" t="str">
        <f>VLOOKUP(C281,'Programas-Mestrado'!$C:$D,2,0)</f>
        <v>PPGPVBA-Ar</v>
      </c>
      <c r="E281" t="s">
        <v>258</v>
      </c>
      <c r="F281" s="10">
        <v>43891</v>
      </c>
      <c r="G281" s="10">
        <v>44439</v>
      </c>
      <c r="H281" t="s">
        <v>986</v>
      </c>
      <c r="I281" t="s">
        <v>7233</v>
      </c>
      <c r="J281" t="s">
        <v>1025</v>
      </c>
      <c r="K281" t="s">
        <v>3351</v>
      </c>
      <c r="N281" s="30"/>
      <c r="P281" s="30"/>
      <c r="Q281" s="30"/>
      <c r="R281" s="30"/>
      <c r="S281" s="30"/>
    </row>
    <row r="282" spans="1:19" x14ac:dyDescent="0.25">
      <c r="A282" t="s">
        <v>788</v>
      </c>
      <c r="B282" t="s">
        <v>1728</v>
      </c>
      <c r="C282" t="s">
        <v>239</v>
      </c>
      <c r="D282" t="str">
        <f>VLOOKUP(C282,'Programas-Mestrado'!$C:$D,2,0)</f>
        <v>PPGEdCM-Ar</v>
      </c>
      <c r="E282" t="s">
        <v>258</v>
      </c>
      <c r="F282" s="10">
        <v>43709</v>
      </c>
      <c r="G282" s="10">
        <v>44347</v>
      </c>
      <c r="H282" t="s">
        <v>986</v>
      </c>
      <c r="I282" t="s">
        <v>7233</v>
      </c>
      <c r="J282" t="s">
        <v>1024</v>
      </c>
      <c r="K282" t="s">
        <v>3351</v>
      </c>
      <c r="N282" s="30"/>
      <c r="P282" s="30"/>
      <c r="Q282" s="30"/>
      <c r="R282" s="30"/>
      <c r="S282" s="30"/>
    </row>
    <row r="283" spans="1:19" x14ac:dyDescent="0.25">
      <c r="A283" t="s">
        <v>1125</v>
      </c>
      <c r="B283" t="s">
        <v>1731</v>
      </c>
      <c r="C283" t="s">
        <v>250</v>
      </c>
      <c r="D283" t="str">
        <f>VLOOKUP(C283,'Programas-Mestrado'!$C:$D,2,0)</f>
        <v>PPGGeo-So</v>
      </c>
      <c r="E283" t="s">
        <v>258</v>
      </c>
      <c r="F283" s="10">
        <v>43891</v>
      </c>
      <c r="G283" s="10">
        <v>44651</v>
      </c>
      <c r="H283" t="s">
        <v>986</v>
      </c>
      <c r="I283" t="s">
        <v>7233</v>
      </c>
      <c r="J283" t="s">
        <v>1025</v>
      </c>
      <c r="K283" t="s">
        <v>3351</v>
      </c>
      <c r="N283" s="30"/>
      <c r="P283" s="30"/>
      <c r="Q283" s="30"/>
      <c r="R283" s="30"/>
      <c r="S283" s="30"/>
    </row>
    <row r="284" spans="1:19" x14ac:dyDescent="0.25">
      <c r="A284" t="s">
        <v>812</v>
      </c>
      <c r="B284" t="s">
        <v>1410</v>
      </c>
      <c r="C284" t="s">
        <v>873</v>
      </c>
      <c r="D284" t="str">
        <f>VLOOKUP(C284,'Programas-Mestrado'!$C:$D,2,0)</f>
        <v>PPGEMEc</v>
      </c>
      <c r="E284" t="s">
        <v>258</v>
      </c>
      <c r="F284" s="10">
        <v>43709</v>
      </c>
      <c r="G284" s="10">
        <v>44377</v>
      </c>
      <c r="H284" t="s">
        <v>986</v>
      </c>
      <c r="I284" t="s">
        <v>7233</v>
      </c>
      <c r="J284" t="s">
        <v>1024</v>
      </c>
      <c r="K284" t="s">
        <v>3351</v>
      </c>
      <c r="N284" s="30"/>
      <c r="P284" s="30"/>
      <c r="Q284" s="30"/>
      <c r="R284" s="30"/>
      <c r="S284" s="30"/>
    </row>
    <row r="285" spans="1:19" x14ac:dyDescent="0.25">
      <c r="A285" t="s">
        <v>813</v>
      </c>
      <c r="B285" t="s">
        <v>1411</v>
      </c>
      <c r="C285" t="s">
        <v>873</v>
      </c>
      <c r="D285" t="str">
        <f>VLOOKUP(C285,'Programas-Mestrado'!$C:$D,2,0)</f>
        <v>PPGEMEc</v>
      </c>
      <c r="E285" t="s">
        <v>258</v>
      </c>
      <c r="F285" s="10">
        <v>43709</v>
      </c>
      <c r="G285" s="10">
        <v>44255</v>
      </c>
      <c r="H285" t="s">
        <v>986</v>
      </c>
      <c r="I285" t="s">
        <v>7233</v>
      </c>
      <c r="J285" t="s">
        <v>1024</v>
      </c>
      <c r="K285" t="s">
        <v>3351</v>
      </c>
      <c r="N285" s="30"/>
      <c r="P285" s="30"/>
      <c r="Q285" s="30"/>
      <c r="R285" s="30"/>
      <c r="S285" s="30"/>
    </row>
    <row r="286" spans="1:19" x14ac:dyDescent="0.25">
      <c r="A286" t="s">
        <v>5033</v>
      </c>
      <c r="B286" t="s">
        <v>5049</v>
      </c>
      <c r="C286" t="s">
        <v>231</v>
      </c>
      <c r="D286" t="str">
        <f>VLOOKUP(C286,'Programas-Mestrado'!$C:$D,2,0)</f>
        <v>PPGPol</v>
      </c>
      <c r="E286" t="s">
        <v>517</v>
      </c>
      <c r="F286" s="10">
        <v>44805</v>
      </c>
      <c r="G286" s="10">
        <v>44834</v>
      </c>
      <c r="H286" t="s">
        <v>4843</v>
      </c>
      <c r="I286" t="s">
        <v>7233</v>
      </c>
      <c r="J286" t="s">
        <v>1025</v>
      </c>
      <c r="K286" t="s">
        <v>3351</v>
      </c>
      <c r="N286" s="30"/>
      <c r="P286" s="30"/>
      <c r="Q286" s="30"/>
      <c r="R286" s="30"/>
      <c r="S286" s="30"/>
    </row>
    <row r="287" spans="1:19" x14ac:dyDescent="0.25">
      <c r="A287" t="s">
        <v>3471</v>
      </c>
      <c r="B287" t="s">
        <v>5568</v>
      </c>
      <c r="C287" t="s">
        <v>254</v>
      </c>
      <c r="D287" t="str">
        <f>VLOOKUP(C287,'Programas-Mestrado'!$C:$D,2,0)</f>
        <v>PPGM</v>
      </c>
      <c r="E287" t="s">
        <v>517</v>
      </c>
      <c r="F287" s="10">
        <v>44774</v>
      </c>
      <c r="G287" s="10">
        <v>44985</v>
      </c>
      <c r="H287" t="s">
        <v>4843</v>
      </c>
      <c r="I287" t="s">
        <v>7233</v>
      </c>
      <c r="J287" t="s">
        <v>1025</v>
      </c>
      <c r="K287" t="s">
        <v>3351</v>
      </c>
      <c r="N287" s="30"/>
      <c r="P287" s="30"/>
      <c r="Q287" s="30"/>
      <c r="R287" s="30"/>
      <c r="S287" s="30"/>
    </row>
    <row r="288" spans="1:19" x14ac:dyDescent="0.25">
      <c r="A288" t="s">
        <v>4814</v>
      </c>
      <c r="B288" t="s">
        <v>4829</v>
      </c>
      <c r="C288" t="s">
        <v>224</v>
      </c>
      <c r="D288" t="str">
        <f>VLOOKUP(C288,'Programas-Mestrado'!$C:$D,2,0)</f>
        <v>PPGAS</v>
      </c>
      <c r="E288" t="s">
        <v>517</v>
      </c>
      <c r="F288" s="10">
        <v>44743</v>
      </c>
      <c r="G288" s="10">
        <v>44773</v>
      </c>
      <c r="H288" t="s">
        <v>4843</v>
      </c>
      <c r="I288" t="s">
        <v>7233</v>
      </c>
      <c r="J288" t="s">
        <v>1025</v>
      </c>
      <c r="K288" t="s">
        <v>3351</v>
      </c>
      <c r="N288" s="30"/>
      <c r="P288" s="30"/>
      <c r="Q288" s="30"/>
      <c r="R288" s="30"/>
      <c r="S288" s="30"/>
    </row>
    <row r="289" spans="1:19" x14ac:dyDescent="0.25">
      <c r="A289" t="s">
        <v>3070</v>
      </c>
      <c r="B289" t="s">
        <v>5139</v>
      </c>
      <c r="C289" t="s">
        <v>240</v>
      </c>
      <c r="D289" t="str">
        <f>VLOOKUP(C289,'Programas-Mestrado'!$C:$D,2,0)</f>
        <v>PPGEnf</v>
      </c>
      <c r="E289" t="s">
        <v>517</v>
      </c>
      <c r="F289" s="10">
        <v>44866</v>
      </c>
      <c r="G289" s="10">
        <v>44957</v>
      </c>
      <c r="H289" t="s">
        <v>4843</v>
      </c>
      <c r="I289" t="s">
        <v>7233</v>
      </c>
      <c r="J289" t="s">
        <v>1026</v>
      </c>
      <c r="K289" t="s">
        <v>3351</v>
      </c>
      <c r="N289" s="30"/>
      <c r="P289" s="30"/>
      <c r="Q289" s="30"/>
      <c r="R289" s="30"/>
      <c r="S289" s="30"/>
    </row>
    <row r="290" spans="1:19" x14ac:dyDescent="0.25">
      <c r="A290" t="s">
        <v>952</v>
      </c>
      <c r="B290" t="s">
        <v>4858</v>
      </c>
      <c r="C290" t="s">
        <v>246</v>
      </c>
      <c r="D290" t="str">
        <f>VLOOKUP(C290,'Programas-Mestrado'!$C:$D,2,0)</f>
        <v>PPGLit</v>
      </c>
      <c r="E290" t="s">
        <v>517</v>
      </c>
      <c r="F290" s="10">
        <v>43709</v>
      </c>
      <c r="G290" s="10">
        <v>43830</v>
      </c>
      <c r="H290" t="s">
        <v>4843</v>
      </c>
      <c r="I290" t="s">
        <v>7233</v>
      </c>
      <c r="J290" t="s">
        <v>1025</v>
      </c>
      <c r="K290" t="s">
        <v>3351</v>
      </c>
      <c r="N290" s="30"/>
      <c r="P290" s="30"/>
      <c r="Q290" s="30"/>
      <c r="R290" s="30"/>
      <c r="S290" s="30"/>
    </row>
    <row r="291" spans="1:19" x14ac:dyDescent="0.25">
      <c r="A291" t="s">
        <v>2570</v>
      </c>
      <c r="B291" t="s">
        <v>4830</v>
      </c>
      <c r="C291" t="s">
        <v>568</v>
      </c>
      <c r="D291" t="str">
        <f>VLOOKUP(C291,'Programas-Mestrado'!$C:$D,2,0)</f>
        <v>PPGEEs</v>
      </c>
      <c r="E291" t="s">
        <v>517</v>
      </c>
      <c r="F291" s="10">
        <v>44743</v>
      </c>
      <c r="G291" s="10">
        <v>44895</v>
      </c>
      <c r="H291" t="s">
        <v>4843</v>
      </c>
      <c r="I291" t="s">
        <v>7233</v>
      </c>
      <c r="J291" t="s">
        <v>1026</v>
      </c>
      <c r="K291" t="s">
        <v>3351</v>
      </c>
      <c r="N291" s="30"/>
      <c r="P291" s="30"/>
      <c r="Q291" s="30"/>
      <c r="R291" s="30"/>
      <c r="S291" s="30"/>
    </row>
    <row r="292" spans="1:19" x14ac:dyDescent="0.25">
      <c r="A292" t="s">
        <v>5073</v>
      </c>
      <c r="B292" t="s">
        <v>5569</v>
      </c>
      <c r="C292" t="s">
        <v>231</v>
      </c>
      <c r="D292" t="str">
        <f>VLOOKUP(C292,'Programas-Mestrado'!$C:$D,2,0)</f>
        <v>PPGPol</v>
      </c>
      <c r="E292" t="s">
        <v>517</v>
      </c>
      <c r="F292" s="10">
        <v>44835</v>
      </c>
      <c r="G292" s="10">
        <v>44985</v>
      </c>
      <c r="H292" t="s">
        <v>4843</v>
      </c>
      <c r="I292" t="s">
        <v>7233</v>
      </c>
      <c r="J292" t="s">
        <v>1025</v>
      </c>
      <c r="K292" t="s">
        <v>3351</v>
      </c>
      <c r="N292" s="30"/>
      <c r="P292" s="30"/>
      <c r="Q292" s="30"/>
      <c r="R292" s="30"/>
      <c r="S292" s="30"/>
    </row>
    <row r="293" spans="1:19" x14ac:dyDescent="0.25">
      <c r="A293" t="s">
        <v>4972</v>
      </c>
      <c r="B293" t="s">
        <v>4974</v>
      </c>
      <c r="C293" t="s">
        <v>247</v>
      </c>
      <c r="D293" t="str">
        <f>VLOOKUP(C293,'Programas-Mestrado'!$C:$D,2,0)</f>
        <v>PPGFil</v>
      </c>
      <c r="E293" t="s">
        <v>517</v>
      </c>
      <c r="F293" s="10">
        <v>44774</v>
      </c>
      <c r="G293" s="10">
        <v>44834</v>
      </c>
      <c r="H293" t="s">
        <v>4843</v>
      </c>
      <c r="I293" t="s">
        <v>7233</v>
      </c>
      <c r="J293" t="s">
        <v>1025</v>
      </c>
      <c r="K293" t="s">
        <v>3351</v>
      </c>
      <c r="N293" s="30"/>
      <c r="P293" s="30"/>
      <c r="Q293" s="30"/>
      <c r="R293" s="30"/>
      <c r="S293" s="30"/>
    </row>
    <row r="294" spans="1:19" x14ac:dyDescent="0.25">
      <c r="A294" t="s">
        <v>4958</v>
      </c>
      <c r="B294" t="s">
        <v>4965</v>
      </c>
      <c r="C294" t="s">
        <v>253</v>
      </c>
      <c r="D294" t="str">
        <f>VLOOKUP(C294,'Programas-Mestrado'!$C:$D,2,0)</f>
        <v>PPGL</v>
      </c>
      <c r="E294" t="s">
        <v>517</v>
      </c>
      <c r="F294" s="10">
        <v>44774</v>
      </c>
      <c r="G294" s="10">
        <v>44834</v>
      </c>
      <c r="H294" t="s">
        <v>4843</v>
      </c>
      <c r="I294" t="s">
        <v>7233</v>
      </c>
      <c r="J294" t="s">
        <v>1025</v>
      </c>
      <c r="K294" t="s">
        <v>3351</v>
      </c>
      <c r="N294" s="30"/>
      <c r="P294" s="30"/>
      <c r="Q294" s="30"/>
      <c r="R294" s="30"/>
      <c r="S294" s="30"/>
    </row>
    <row r="295" spans="1:19" x14ac:dyDescent="0.25">
      <c r="A295" t="s">
        <v>23</v>
      </c>
      <c r="B295" t="s">
        <v>4831</v>
      </c>
      <c r="C295" t="s">
        <v>227</v>
      </c>
      <c r="D295" t="str">
        <f>VLOOKUP(C295,'Programas-Mestrado'!$C:$D,2,0)</f>
        <v>PPGCC</v>
      </c>
      <c r="E295" t="s">
        <v>517</v>
      </c>
      <c r="F295" s="10">
        <v>44743</v>
      </c>
      <c r="G295" s="10">
        <v>44773</v>
      </c>
      <c r="H295" t="s">
        <v>4843</v>
      </c>
      <c r="I295" t="s">
        <v>7233</v>
      </c>
      <c r="J295" t="s">
        <v>1025</v>
      </c>
      <c r="K295" t="s">
        <v>3351</v>
      </c>
      <c r="N295" s="30"/>
      <c r="P295" s="30"/>
      <c r="Q295" s="30"/>
      <c r="R295" s="30"/>
      <c r="S295" s="30"/>
    </row>
    <row r="296" spans="1:19" x14ac:dyDescent="0.25">
      <c r="A296" t="s">
        <v>4959</v>
      </c>
      <c r="B296" t="s">
        <v>4966</v>
      </c>
      <c r="C296" t="s">
        <v>249</v>
      </c>
      <c r="D296" t="str">
        <f>VLOOKUP(C296,'Programas-Mestrado'!$C:$D,2,0)</f>
        <v>PPGGEv</v>
      </c>
      <c r="E296" t="s">
        <v>517</v>
      </c>
      <c r="F296" s="10">
        <v>44774</v>
      </c>
      <c r="G296" s="10">
        <v>44834</v>
      </c>
      <c r="H296" t="s">
        <v>4843</v>
      </c>
      <c r="I296" t="s">
        <v>7233</v>
      </c>
      <c r="J296" t="s">
        <v>1026</v>
      </c>
      <c r="K296" t="s">
        <v>3351</v>
      </c>
      <c r="N296" s="30"/>
      <c r="P296" s="30"/>
      <c r="Q296" s="30"/>
      <c r="R296" s="30"/>
      <c r="S296" s="30"/>
    </row>
    <row r="297" spans="1:19" x14ac:dyDescent="0.25">
      <c r="A297" t="s">
        <v>6009</v>
      </c>
      <c r="B297" t="s">
        <v>6057</v>
      </c>
      <c r="C297" t="s">
        <v>232</v>
      </c>
      <c r="D297" t="str">
        <f>VLOOKUP(C297,'Programas-Mestrado'!$C:$D,2,0)</f>
        <v>PPGCAm</v>
      </c>
      <c r="E297" t="s">
        <v>517</v>
      </c>
      <c r="F297" s="10">
        <v>45017</v>
      </c>
      <c r="G297" s="10">
        <v>45138</v>
      </c>
      <c r="H297" t="s">
        <v>4843</v>
      </c>
      <c r="I297" t="s">
        <v>7233</v>
      </c>
      <c r="J297" t="s">
        <v>1026</v>
      </c>
      <c r="K297" t="s">
        <v>3351</v>
      </c>
      <c r="N297" s="30"/>
      <c r="P297" s="30"/>
      <c r="Q297" s="30"/>
      <c r="R297" s="30"/>
      <c r="S297" s="30"/>
    </row>
    <row r="298" spans="1:19" x14ac:dyDescent="0.25">
      <c r="A298" t="s">
        <v>5034</v>
      </c>
      <c r="B298" t="s">
        <v>5050</v>
      </c>
      <c r="C298" t="s">
        <v>244</v>
      </c>
      <c r="D298" t="str">
        <f>VLOOKUP(C298,'Programas-Mestrado'!$C:$D,2,0)</f>
        <v>PIPGEs</v>
      </c>
      <c r="E298" t="s">
        <v>517</v>
      </c>
      <c r="F298" s="10">
        <v>44805</v>
      </c>
      <c r="G298" s="10">
        <v>44834</v>
      </c>
      <c r="H298" t="s">
        <v>4843</v>
      </c>
      <c r="I298" t="s">
        <v>7233</v>
      </c>
      <c r="J298" t="s">
        <v>1025</v>
      </c>
      <c r="K298" t="s">
        <v>3351</v>
      </c>
      <c r="N298" s="30"/>
      <c r="P298" s="30"/>
      <c r="Q298" s="30"/>
      <c r="R298" s="30"/>
      <c r="S298" s="30"/>
    </row>
    <row r="299" spans="1:19" x14ac:dyDescent="0.25">
      <c r="A299" t="s">
        <v>4815</v>
      </c>
      <c r="B299" t="s">
        <v>4832</v>
      </c>
      <c r="C299" t="s">
        <v>249</v>
      </c>
      <c r="D299" t="str">
        <f>VLOOKUP(C299,'Programas-Mestrado'!$C:$D,2,0)</f>
        <v>PPGGEv</v>
      </c>
      <c r="E299" t="s">
        <v>517</v>
      </c>
      <c r="F299" s="10">
        <v>44743</v>
      </c>
      <c r="G299" s="10">
        <v>44773</v>
      </c>
      <c r="H299" t="s">
        <v>4843</v>
      </c>
      <c r="I299" t="s">
        <v>7233</v>
      </c>
      <c r="J299" t="s">
        <v>1025</v>
      </c>
      <c r="K299" t="s">
        <v>3351</v>
      </c>
      <c r="N299" s="30"/>
      <c r="P299" s="30"/>
      <c r="Q299" s="30"/>
      <c r="R299" s="30"/>
      <c r="S299" s="30"/>
    </row>
    <row r="300" spans="1:19" x14ac:dyDescent="0.25">
      <c r="A300" t="s">
        <v>945</v>
      </c>
      <c r="B300" t="s">
        <v>4859</v>
      </c>
      <c r="C300" t="s">
        <v>226</v>
      </c>
      <c r="D300" t="str">
        <f>VLOOKUP(C300,'Programas-Mestrado'!$C:$D,2,0)</f>
        <v>PPGBMA-So</v>
      </c>
      <c r="E300" t="s">
        <v>517</v>
      </c>
      <c r="F300" s="10">
        <v>43709</v>
      </c>
      <c r="G300" s="10">
        <v>43830</v>
      </c>
      <c r="H300" t="s">
        <v>4843</v>
      </c>
      <c r="I300" t="s">
        <v>7233</v>
      </c>
      <c r="J300" t="s">
        <v>1025</v>
      </c>
      <c r="K300" t="s">
        <v>3351</v>
      </c>
      <c r="N300" s="30"/>
      <c r="P300" s="30"/>
      <c r="Q300" s="30"/>
      <c r="R300" s="30"/>
      <c r="S300" s="30"/>
    </row>
    <row r="301" spans="1:19" x14ac:dyDescent="0.25">
      <c r="A301" t="s">
        <v>59</v>
      </c>
      <c r="B301" t="s">
        <v>4833</v>
      </c>
      <c r="C301" t="s">
        <v>233</v>
      </c>
      <c r="D301" t="str">
        <f>VLOOKUP(C301,'Programas-Mestrado'!$C:$D,2,0)</f>
        <v>PIPGCF</v>
      </c>
      <c r="E301" t="s">
        <v>517</v>
      </c>
      <c r="F301" s="10">
        <v>44743</v>
      </c>
      <c r="G301" s="10">
        <v>44773</v>
      </c>
      <c r="H301" t="s">
        <v>4843</v>
      </c>
      <c r="I301" t="s">
        <v>7233</v>
      </c>
      <c r="J301" t="s">
        <v>1025</v>
      </c>
      <c r="K301" t="s">
        <v>3351</v>
      </c>
      <c r="N301" s="30"/>
      <c r="P301" s="30"/>
      <c r="Q301" s="30"/>
      <c r="R301" s="30"/>
      <c r="S301" s="30"/>
    </row>
    <row r="302" spans="1:19" x14ac:dyDescent="0.25">
      <c r="A302" t="s">
        <v>690</v>
      </c>
      <c r="B302" t="s">
        <v>5140</v>
      </c>
      <c r="C302" t="s">
        <v>227</v>
      </c>
      <c r="D302" t="str">
        <f>VLOOKUP(C302,'Programas-Mestrado'!$C:$D,2,0)</f>
        <v>PPGCC</v>
      </c>
      <c r="E302" t="s">
        <v>517</v>
      </c>
      <c r="F302" s="10">
        <v>44866</v>
      </c>
      <c r="G302" s="10">
        <v>44957</v>
      </c>
      <c r="H302" t="s">
        <v>4843</v>
      </c>
      <c r="I302" t="s">
        <v>7233</v>
      </c>
      <c r="J302" t="s">
        <v>1025</v>
      </c>
      <c r="K302" t="s">
        <v>3351</v>
      </c>
      <c r="N302" s="30"/>
      <c r="P302" s="30"/>
      <c r="Q302" s="30"/>
      <c r="R302" s="30"/>
      <c r="S302" s="30"/>
    </row>
    <row r="303" spans="1:19" x14ac:dyDescent="0.25">
      <c r="A303" t="s">
        <v>207</v>
      </c>
      <c r="B303" t="s">
        <v>4860</v>
      </c>
      <c r="C303" t="s">
        <v>255</v>
      </c>
      <c r="D303" t="str">
        <f>VLOOKUP(C303,'Programas-Mestrado'!$C:$D,2,0)</f>
        <v>PPGPUR-So</v>
      </c>
      <c r="E303" t="s">
        <v>517</v>
      </c>
      <c r="F303" s="10">
        <v>43709</v>
      </c>
      <c r="G303" s="10">
        <v>43830</v>
      </c>
      <c r="H303" t="s">
        <v>4843</v>
      </c>
      <c r="I303" t="s">
        <v>7233</v>
      </c>
      <c r="J303" t="s">
        <v>1025</v>
      </c>
      <c r="K303" t="s">
        <v>3351</v>
      </c>
      <c r="N303" s="30"/>
      <c r="P303" s="30"/>
      <c r="Q303" s="30"/>
      <c r="R303" s="30"/>
      <c r="S303" s="30"/>
    </row>
    <row r="304" spans="1:19" x14ac:dyDescent="0.25">
      <c r="A304" t="s">
        <v>48</v>
      </c>
      <c r="B304" t="s">
        <v>4861</v>
      </c>
      <c r="C304" t="s">
        <v>230</v>
      </c>
      <c r="D304" t="str">
        <f>VLOOKUP(C304,'Programas-Mestrado'!$C:$D,2,0)</f>
        <v>PPGCM-So</v>
      </c>
      <c r="E304" t="s">
        <v>517</v>
      </c>
      <c r="F304" s="10">
        <v>43709</v>
      </c>
      <c r="G304" s="10">
        <v>43830</v>
      </c>
      <c r="H304" t="s">
        <v>4843</v>
      </c>
      <c r="I304" t="s">
        <v>7233</v>
      </c>
      <c r="J304" t="s">
        <v>1025</v>
      </c>
      <c r="K304" t="s">
        <v>3351</v>
      </c>
      <c r="N304" s="30"/>
      <c r="P304" s="30"/>
      <c r="Q304" s="30"/>
      <c r="R304" s="30"/>
      <c r="S304" s="30"/>
    </row>
    <row r="305" spans="1:19" x14ac:dyDescent="0.25">
      <c r="A305" t="s">
        <v>957</v>
      </c>
      <c r="B305" t="s">
        <v>4862</v>
      </c>
      <c r="C305" t="s">
        <v>257</v>
      </c>
      <c r="D305" t="str">
        <f>VLOOKUP(C305,'Programas-Mestrado'!$C:$D,2,0)</f>
        <v>PPGTO</v>
      </c>
      <c r="E305" t="s">
        <v>517</v>
      </c>
      <c r="F305" s="10">
        <v>43709</v>
      </c>
      <c r="G305" s="10">
        <v>43830</v>
      </c>
      <c r="H305" t="s">
        <v>4843</v>
      </c>
      <c r="I305" t="s">
        <v>7233</v>
      </c>
      <c r="J305" t="s">
        <v>1025</v>
      </c>
      <c r="K305" t="s">
        <v>3351</v>
      </c>
      <c r="N305" s="30"/>
      <c r="P305" s="30"/>
      <c r="Q305" s="30"/>
      <c r="R305" s="30"/>
      <c r="S305" s="30"/>
    </row>
    <row r="306" spans="1:19" x14ac:dyDescent="0.25">
      <c r="A306" t="s">
        <v>3373</v>
      </c>
      <c r="B306" t="s">
        <v>4863</v>
      </c>
      <c r="C306" t="s">
        <v>240</v>
      </c>
      <c r="D306" t="str">
        <f>VLOOKUP(C306,'Programas-Mestrado'!$C:$D,2,0)</f>
        <v>PPGEnf</v>
      </c>
      <c r="E306" t="s">
        <v>517</v>
      </c>
      <c r="F306" s="10">
        <v>43709</v>
      </c>
      <c r="G306" s="10">
        <v>43830</v>
      </c>
      <c r="H306" t="s">
        <v>4843</v>
      </c>
      <c r="I306" t="s">
        <v>7233</v>
      </c>
      <c r="J306" t="s">
        <v>1025</v>
      </c>
      <c r="K306" t="s">
        <v>3351</v>
      </c>
      <c r="N306" s="30"/>
      <c r="P306" s="30"/>
      <c r="Q306" s="30"/>
      <c r="R306" s="30"/>
      <c r="S306" s="30"/>
    </row>
    <row r="307" spans="1:19" x14ac:dyDescent="0.25">
      <c r="A307" t="s">
        <v>130</v>
      </c>
      <c r="B307" t="s">
        <v>5141</v>
      </c>
      <c r="C307" t="s">
        <v>244</v>
      </c>
      <c r="D307" t="str">
        <f>VLOOKUP(C307,'Programas-Mestrado'!$C:$D,2,0)</f>
        <v>PIPGEs</v>
      </c>
      <c r="E307" t="s">
        <v>517</v>
      </c>
      <c r="F307" s="10">
        <v>44866</v>
      </c>
      <c r="G307" s="10">
        <v>44957</v>
      </c>
      <c r="H307" t="s">
        <v>4843</v>
      </c>
      <c r="I307" t="s">
        <v>7233</v>
      </c>
      <c r="J307" t="s">
        <v>1025</v>
      </c>
      <c r="K307" t="s">
        <v>3351</v>
      </c>
      <c r="N307" s="30"/>
      <c r="P307" s="30"/>
      <c r="Q307" s="30"/>
      <c r="R307" s="30"/>
      <c r="S307" s="30"/>
    </row>
    <row r="308" spans="1:19" x14ac:dyDescent="0.25">
      <c r="A308" t="s">
        <v>2448</v>
      </c>
      <c r="B308" t="s">
        <v>5162</v>
      </c>
      <c r="C308" t="s">
        <v>240</v>
      </c>
      <c r="D308" t="str">
        <f>VLOOKUP(C308,'Programas-Mestrado'!$C:$D,2,0)</f>
        <v>PPGEnf</v>
      </c>
      <c r="E308" t="s">
        <v>517</v>
      </c>
      <c r="F308" s="10">
        <v>44866</v>
      </c>
      <c r="G308" s="10">
        <v>44957</v>
      </c>
      <c r="H308" t="s">
        <v>4843</v>
      </c>
      <c r="I308" t="s">
        <v>7233</v>
      </c>
      <c r="J308" t="s">
        <v>1026</v>
      </c>
      <c r="K308" t="s">
        <v>3351</v>
      </c>
      <c r="N308" s="30"/>
      <c r="P308" s="30"/>
      <c r="Q308" s="30"/>
      <c r="R308" s="30"/>
      <c r="S308" s="30"/>
    </row>
    <row r="309" spans="1:19" x14ac:dyDescent="0.25">
      <c r="A309" t="s">
        <v>5035</v>
      </c>
      <c r="B309" t="s">
        <v>5704</v>
      </c>
      <c r="C309" t="s">
        <v>257</v>
      </c>
      <c r="D309" t="str">
        <f>VLOOKUP(C309,'Programas-Mestrado'!$C:$D,2,0)</f>
        <v>PPGTO</v>
      </c>
      <c r="E309" t="s">
        <v>517</v>
      </c>
      <c r="F309" s="10">
        <v>44805</v>
      </c>
      <c r="G309" s="10">
        <v>44985</v>
      </c>
      <c r="H309" t="s">
        <v>4843</v>
      </c>
      <c r="I309" t="s">
        <v>7233</v>
      </c>
      <c r="J309" t="s">
        <v>1025</v>
      </c>
      <c r="K309" t="s">
        <v>3351</v>
      </c>
      <c r="N309" s="30"/>
      <c r="P309" s="30"/>
      <c r="Q309" s="30"/>
      <c r="R309" s="30"/>
      <c r="S309" s="30"/>
    </row>
    <row r="310" spans="1:19" x14ac:dyDescent="0.25">
      <c r="A310" t="s">
        <v>5122</v>
      </c>
      <c r="B310" t="s">
        <v>5142</v>
      </c>
      <c r="C310" t="s">
        <v>225</v>
      </c>
      <c r="D310" t="str">
        <f>VLOOKUP(C310,'Programas-Mestrado'!$C:$D,2,0)</f>
        <v>PPGBiotec</v>
      </c>
      <c r="E310" t="s">
        <v>517</v>
      </c>
      <c r="F310" s="10">
        <v>44866</v>
      </c>
      <c r="G310" s="10">
        <v>44957</v>
      </c>
      <c r="H310" t="s">
        <v>4843</v>
      </c>
      <c r="I310" t="s">
        <v>7233</v>
      </c>
      <c r="J310" t="s">
        <v>1025</v>
      </c>
      <c r="K310" t="s">
        <v>3351</v>
      </c>
      <c r="N310" s="30"/>
      <c r="P310" s="30"/>
      <c r="Q310" s="30"/>
      <c r="R310" s="30"/>
      <c r="S310" s="30"/>
    </row>
    <row r="311" spans="1:19" x14ac:dyDescent="0.25">
      <c r="A311" t="s">
        <v>4816</v>
      </c>
      <c r="B311" t="s">
        <v>4834</v>
      </c>
      <c r="C311" t="s">
        <v>254</v>
      </c>
      <c r="D311" t="str">
        <f>VLOOKUP(C311,'Programas-Mestrado'!$C:$D,2,0)</f>
        <v>PPGM</v>
      </c>
      <c r="E311" t="s">
        <v>517</v>
      </c>
      <c r="F311" s="10">
        <v>44743</v>
      </c>
      <c r="G311" s="10">
        <v>44773</v>
      </c>
      <c r="H311" t="s">
        <v>4843</v>
      </c>
      <c r="I311" t="s">
        <v>7233</v>
      </c>
      <c r="J311" t="s">
        <v>1025</v>
      </c>
      <c r="K311" t="s">
        <v>3351</v>
      </c>
      <c r="N311" s="30"/>
      <c r="P311" s="30"/>
      <c r="Q311" s="30"/>
      <c r="R311" s="30"/>
      <c r="S311" s="30"/>
    </row>
    <row r="312" spans="1:19" x14ac:dyDescent="0.25">
      <c r="A312" t="s">
        <v>4970</v>
      </c>
      <c r="B312" t="s">
        <v>4971</v>
      </c>
      <c r="C312" t="s">
        <v>234</v>
      </c>
      <c r="D312" t="str">
        <f>VLOOKUP(C312,'Programas-Mestrado'!$C:$D,2,0)</f>
        <v>PPGCTS</v>
      </c>
      <c r="E312" t="s">
        <v>517</v>
      </c>
      <c r="F312" s="10">
        <v>44774</v>
      </c>
      <c r="G312" s="10">
        <v>44804</v>
      </c>
      <c r="H312" t="s">
        <v>4843</v>
      </c>
      <c r="I312" t="s">
        <v>7233</v>
      </c>
      <c r="J312" t="s">
        <v>1025</v>
      </c>
      <c r="K312" t="s">
        <v>3351</v>
      </c>
      <c r="N312" s="30"/>
      <c r="P312" s="30"/>
      <c r="Q312" s="30"/>
      <c r="R312" s="30"/>
      <c r="S312" s="30"/>
    </row>
    <row r="313" spans="1:19" x14ac:dyDescent="0.25">
      <c r="A313" t="s">
        <v>1174</v>
      </c>
      <c r="B313" t="s">
        <v>5570</v>
      </c>
      <c r="C313" t="s">
        <v>232</v>
      </c>
      <c r="D313" t="str">
        <f>VLOOKUP(C313,'Programas-Mestrado'!$C:$D,2,0)</f>
        <v>PPGCAm</v>
      </c>
      <c r="E313" t="s">
        <v>517</v>
      </c>
      <c r="F313" s="10">
        <v>44774</v>
      </c>
      <c r="G313" s="10">
        <v>45138</v>
      </c>
      <c r="H313" t="s">
        <v>4843</v>
      </c>
      <c r="I313" t="s">
        <v>7233</v>
      </c>
      <c r="J313" t="s">
        <v>1025</v>
      </c>
      <c r="K313" t="s">
        <v>3351</v>
      </c>
      <c r="N313" s="30"/>
      <c r="P313" s="30"/>
      <c r="Q313" s="30"/>
      <c r="R313" s="30"/>
      <c r="S313" s="30"/>
    </row>
    <row r="314" spans="1:19" x14ac:dyDescent="0.25">
      <c r="A314" t="s">
        <v>4960</v>
      </c>
      <c r="B314" t="s">
        <v>5705</v>
      </c>
      <c r="C314" t="s">
        <v>238</v>
      </c>
      <c r="D314" t="str">
        <f>VLOOKUP(C314,'Programas-Mestrado'!$C:$D,2,0)</f>
        <v>PPGEd-So</v>
      </c>
      <c r="E314" t="s">
        <v>517</v>
      </c>
      <c r="F314" s="10">
        <v>44774</v>
      </c>
      <c r="G314" s="10">
        <v>44985</v>
      </c>
      <c r="H314" t="s">
        <v>4843</v>
      </c>
      <c r="I314" t="s">
        <v>7233</v>
      </c>
      <c r="J314" t="s">
        <v>1025</v>
      </c>
      <c r="K314" t="s">
        <v>3351</v>
      </c>
      <c r="N314" s="30"/>
      <c r="P314" s="30"/>
      <c r="Q314" s="30"/>
      <c r="R314" s="30"/>
      <c r="S314" s="30"/>
    </row>
    <row r="315" spans="1:19" x14ac:dyDescent="0.25">
      <c r="A315" t="s">
        <v>1243</v>
      </c>
      <c r="B315" t="s">
        <v>5706</v>
      </c>
      <c r="C315" t="s">
        <v>257</v>
      </c>
      <c r="D315" t="str">
        <f>VLOOKUP(C315,'Programas-Mestrado'!$C:$D,2,0)</f>
        <v>PPGTO</v>
      </c>
      <c r="E315" t="s">
        <v>517</v>
      </c>
      <c r="F315" s="10">
        <v>44743</v>
      </c>
      <c r="G315" s="10">
        <v>44985</v>
      </c>
      <c r="H315" t="s">
        <v>4843</v>
      </c>
      <c r="I315" t="s">
        <v>7233</v>
      </c>
      <c r="J315" t="s">
        <v>1025</v>
      </c>
      <c r="K315" t="s">
        <v>3351</v>
      </c>
      <c r="N315" s="30"/>
      <c r="P315" s="30"/>
      <c r="Q315" s="30"/>
      <c r="R315" s="30"/>
      <c r="S315" s="30"/>
    </row>
    <row r="316" spans="1:19" x14ac:dyDescent="0.25">
      <c r="A316" t="s">
        <v>4817</v>
      </c>
      <c r="B316" t="s">
        <v>4835</v>
      </c>
      <c r="C316" t="s">
        <v>255</v>
      </c>
      <c r="D316" t="str">
        <f>VLOOKUP(C316,'Programas-Mestrado'!$C:$D,2,0)</f>
        <v>PPGPUR-So</v>
      </c>
      <c r="E316" t="s">
        <v>517</v>
      </c>
      <c r="F316" s="10">
        <v>44743</v>
      </c>
      <c r="G316" s="10">
        <v>44985</v>
      </c>
      <c r="H316" t="s">
        <v>4843</v>
      </c>
      <c r="I316" t="s">
        <v>7233</v>
      </c>
      <c r="J316" t="s">
        <v>1025</v>
      </c>
      <c r="K316" t="s">
        <v>3351</v>
      </c>
      <c r="N316" s="30"/>
      <c r="P316" s="30"/>
      <c r="Q316" s="30"/>
      <c r="R316" s="30"/>
      <c r="S316" s="30"/>
    </row>
    <row r="317" spans="1:19" x14ac:dyDescent="0.25">
      <c r="A317" t="s">
        <v>6115</v>
      </c>
      <c r="B317" t="s">
        <v>6124</v>
      </c>
      <c r="C317" t="s">
        <v>253</v>
      </c>
      <c r="D317" t="str">
        <f>VLOOKUP(C317,'Programas-Mestrado'!$C:$D,2,0)</f>
        <v>PPGL</v>
      </c>
      <c r="E317" t="s">
        <v>517</v>
      </c>
      <c r="F317" s="10">
        <v>45017</v>
      </c>
      <c r="G317" s="10">
        <v>45473</v>
      </c>
      <c r="H317" t="s">
        <v>4843</v>
      </c>
      <c r="I317" t="s">
        <v>7233</v>
      </c>
      <c r="J317" t="s">
        <v>1025</v>
      </c>
      <c r="K317" t="s">
        <v>3351</v>
      </c>
      <c r="N317" s="30"/>
      <c r="P317" s="30"/>
      <c r="Q317" s="30"/>
      <c r="R317" s="30"/>
      <c r="S317" s="30"/>
    </row>
    <row r="318" spans="1:19" x14ac:dyDescent="0.25">
      <c r="A318" t="s">
        <v>954</v>
      </c>
      <c r="B318" t="s">
        <v>4864</v>
      </c>
      <c r="C318" t="s">
        <v>248</v>
      </c>
      <c r="D318" t="str">
        <f>VLOOKUP(C318,'Programas-Mestrado'!$C:$D,2,0)</f>
        <v>PPGF</v>
      </c>
      <c r="E318" t="s">
        <v>517</v>
      </c>
      <c r="F318" s="10">
        <v>43709</v>
      </c>
      <c r="G318" s="10">
        <v>43830</v>
      </c>
      <c r="H318" t="s">
        <v>4843</v>
      </c>
      <c r="I318" t="s">
        <v>7233</v>
      </c>
      <c r="J318" t="s">
        <v>1025</v>
      </c>
      <c r="K318" t="s">
        <v>3351</v>
      </c>
      <c r="N318" s="30"/>
      <c r="P318" s="30"/>
      <c r="Q318" s="30"/>
      <c r="R318" s="30"/>
      <c r="S318" s="30"/>
    </row>
    <row r="319" spans="1:19" x14ac:dyDescent="0.25">
      <c r="A319" t="s">
        <v>95</v>
      </c>
      <c r="B319" t="s">
        <v>4836</v>
      </c>
      <c r="C319" t="s">
        <v>237</v>
      </c>
      <c r="D319" t="str">
        <f>VLOOKUP(C319,'Programas-Mestrado'!$C:$D,2,0)</f>
        <v>PPGE</v>
      </c>
      <c r="E319" t="s">
        <v>517</v>
      </c>
      <c r="F319" s="10">
        <v>44743</v>
      </c>
      <c r="G319" s="10">
        <v>44804</v>
      </c>
      <c r="H319" t="s">
        <v>4843</v>
      </c>
      <c r="I319" t="s">
        <v>7233</v>
      </c>
      <c r="J319" t="s">
        <v>1025</v>
      </c>
      <c r="K319" t="s">
        <v>3351</v>
      </c>
      <c r="N319" s="30"/>
      <c r="P319" s="30"/>
      <c r="Q319" s="30"/>
      <c r="R319" s="30"/>
      <c r="S319" s="30"/>
    </row>
    <row r="320" spans="1:19" x14ac:dyDescent="0.25">
      <c r="A320" t="s">
        <v>511</v>
      </c>
      <c r="B320" t="s">
        <v>4865</v>
      </c>
      <c r="C320" t="s">
        <v>255</v>
      </c>
      <c r="D320" t="str">
        <f>VLOOKUP(C320,'Programas-Mestrado'!$C:$D,2,0)</f>
        <v>PPGPUR-So</v>
      </c>
      <c r="E320" t="s">
        <v>517</v>
      </c>
      <c r="F320" s="10">
        <v>43709</v>
      </c>
      <c r="G320" s="10">
        <v>43830</v>
      </c>
      <c r="H320" t="s">
        <v>4843</v>
      </c>
      <c r="I320" t="s">
        <v>7233</v>
      </c>
      <c r="J320" t="s">
        <v>1025</v>
      </c>
      <c r="K320" t="s">
        <v>3351</v>
      </c>
      <c r="N320" s="30"/>
      <c r="P320" s="30"/>
      <c r="Q320" s="30"/>
      <c r="R320" s="30"/>
      <c r="S320" s="30"/>
    </row>
    <row r="321" spans="1:19" x14ac:dyDescent="0.25">
      <c r="A321" t="s">
        <v>512</v>
      </c>
      <c r="B321" t="s">
        <v>4866</v>
      </c>
      <c r="C321" t="s">
        <v>255</v>
      </c>
      <c r="D321" t="str">
        <f>VLOOKUP(C321,'Programas-Mestrado'!$C:$D,2,0)</f>
        <v>PPGPUR-So</v>
      </c>
      <c r="E321" t="s">
        <v>517</v>
      </c>
      <c r="F321" s="10">
        <v>43709</v>
      </c>
      <c r="G321" s="10">
        <v>43830</v>
      </c>
      <c r="H321" t="s">
        <v>4843</v>
      </c>
      <c r="I321" t="s">
        <v>7233</v>
      </c>
      <c r="J321" t="s">
        <v>1025</v>
      </c>
      <c r="K321" t="s">
        <v>3351</v>
      </c>
      <c r="N321" s="30"/>
      <c r="P321" s="30"/>
      <c r="Q321" s="30"/>
      <c r="R321" s="30"/>
      <c r="S321" s="30"/>
    </row>
    <row r="322" spans="1:19" x14ac:dyDescent="0.25">
      <c r="A322" t="s">
        <v>4818</v>
      </c>
      <c r="B322" t="s">
        <v>4837</v>
      </c>
      <c r="C322" t="s">
        <v>247</v>
      </c>
      <c r="D322" t="str">
        <f>VLOOKUP(C322,'Programas-Mestrado'!$C:$D,2,0)</f>
        <v>PPGFil</v>
      </c>
      <c r="E322" t="s">
        <v>517</v>
      </c>
      <c r="F322" s="10">
        <v>44743</v>
      </c>
      <c r="G322" s="10">
        <v>44804</v>
      </c>
      <c r="H322" t="s">
        <v>4843</v>
      </c>
      <c r="I322" t="s">
        <v>7233</v>
      </c>
      <c r="J322" t="s">
        <v>1025</v>
      </c>
      <c r="K322" t="s">
        <v>3351</v>
      </c>
      <c r="N322" s="30"/>
      <c r="P322" s="30"/>
      <c r="Q322" s="30"/>
      <c r="R322" s="30"/>
      <c r="S322" s="30"/>
    </row>
    <row r="323" spans="1:19" x14ac:dyDescent="0.25">
      <c r="A323" t="s">
        <v>6010</v>
      </c>
      <c r="B323" t="s">
        <v>6058</v>
      </c>
      <c r="C323" t="s">
        <v>224</v>
      </c>
      <c r="D323" t="str">
        <f>VLOOKUP(C323,'Programas-Mestrado'!$C:$D,2,0)</f>
        <v>PPGAS</v>
      </c>
      <c r="E323" t="s">
        <v>517</v>
      </c>
      <c r="F323" s="10">
        <v>45017</v>
      </c>
      <c r="G323" s="10">
        <v>45138</v>
      </c>
      <c r="H323" t="s">
        <v>4843</v>
      </c>
      <c r="I323" t="s">
        <v>7233</v>
      </c>
      <c r="J323" t="s">
        <v>1026</v>
      </c>
      <c r="K323" t="s">
        <v>3351</v>
      </c>
      <c r="N323" s="30"/>
      <c r="P323" s="30"/>
      <c r="Q323" s="30"/>
      <c r="R323" s="30"/>
      <c r="S323" s="30"/>
    </row>
    <row r="324" spans="1:19" x14ac:dyDescent="0.25">
      <c r="A324" t="s">
        <v>905</v>
      </c>
      <c r="B324" t="s">
        <v>5096</v>
      </c>
      <c r="C324" t="s">
        <v>247</v>
      </c>
      <c r="D324" t="str">
        <f>VLOOKUP(C324,'Programas-Mestrado'!$C:$D,2,0)</f>
        <v>PPGFil</v>
      </c>
      <c r="E324" t="s">
        <v>517</v>
      </c>
      <c r="F324" s="10">
        <v>44835</v>
      </c>
      <c r="G324" s="10">
        <v>44865</v>
      </c>
      <c r="H324" t="s">
        <v>4843</v>
      </c>
      <c r="I324" t="s">
        <v>7233</v>
      </c>
      <c r="J324" t="s">
        <v>1025</v>
      </c>
      <c r="K324" t="s">
        <v>3351</v>
      </c>
      <c r="N324" s="30"/>
      <c r="P324" s="30"/>
      <c r="Q324" s="30"/>
      <c r="R324" s="30"/>
      <c r="S324" s="30"/>
    </row>
    <row r="325" spans="1:19" x14ac:dyDescent="0.25">
      <c r="A325" t="s">
        <v>5074</v>
      </c>
      <c r="B325" t="s">
        <v>5097</v>
      </c>
      <c r="C325" t="s">
        <v>253</v>
      </c>
      <c r="D325" t="str">
        <f>VLOOKUP(C325,'Programas-Mestrado'!$C:$D,2,0)</f>
        <v>PPGL</v>
      </c>
      <c r="E325" t="s">
        <v>517</v>
      </c>
      <c r="F325" s="10">
        <v>44835</v>
      </c>
      <c r="G325" s="10">
        <v>44957</v>
      </c>
      <c r="H325" t="s">
        <v>4843</v>
      </c>
      <c r="I325" t="s">
        <v>7233</v>
      </c>
      <c r="J325" t="s">
        <v>1025</v>
      </c>
      <c r="K325" t="s">
        <v>3351</v>
      </c>
      <c r="N325" s="30"/>
      <c r="P325" s="30"/>
      <c r="Q325" s="30"/>
      <c r="R325" s="30"/>
      <c r="S325" s="30"/>
    </row>
    <row r="326" spans="1:19" x14ac:dyDescent="0.25">
      <c r="A326" t="s">
        <v>543</v>
      </c>
      <c r="B326" t="s">
        <v>4867</v>
      </c>
      <c r="C326" t="s">
        <v>226</v>
      </c>
      <c r="D326" t="str">
        <f>VLOOKUP(C326,'Programas-Mestrado'!$C:$D,2,0)</f>
        <v>PPGBMA-So</v>
      </c>
      <c r="E326" t="s">
        <v>517</v>
      </c>
      <c r="F326" s="10">
        <v>43709</v>
      </c>
      <c r="G326" s="10">
        <v>43830</v>
      </c>
      <c r="H326" t="s">
        <v>4843</v>
      </c>
      <c r="I326" t="s">
        <v>7233</v>
      </c>
      <c r="J326" t="s">
        <v>1025</v>
      </c>
      <c r="K326" t="s">
        <v>3351</v>
      </c>
      <c r="N326" s="30"/>
      <c r="P326" s="30"/>
      <c r="Q326" s="30"/>
      <c r="R326" s="30"/>
      <c r="S326" s="30"/>
    </row>
    <row r="327" spans="1:19" x14ac:dyDescent="0.25">
      <c r="A327" t="s">
        <v>3850</v>
      </c>
      <c r="B327" t="s">
        <v>4967</v>
      </c>
      <c r="C327" t="s">
        <v>244</v>
      </c>
      <c r="D327" t="str">
        <f>VLOOKUP(C327,'Programas-Mestrado'!$C:$D,2,0)</f>
        <v>PIPGEs</v>
      </c>
      <c r="E327" t="s">
        <v>517</v>
      </c>
      <c r="F327" s="10">
        <v>44774</v>
      </c>
      <c r="G327" s="10">
        <v>44804</v>
      </c>
      <c r="H327" t="s">
        <v>4843</v>
      </c>
      <c r="I327" t="s">
        <v>7233</v>
      </c>
      <c r="J327" t="s">
        <v>1025</v>
      </c>
      <c r="K327" t="s">
        <v>3351</v>
      </c>
      <c r="N327" s="30"/>
      <c r="P327" s="30"/>
      <c r="Q327" s="30"/>
      <c r="R327" s="30"/>
      <c r="S327" s="30"/>
    </row>
    <row r="328" spans="1:19" x14ac:dyDescent="0.25">
      <c r="A328" t="s">
        <v>5557</v>
      </c>
      <c r="B328" t="s">
        <v>5571</v>
      </c>
      <c r="C328" t="s">
        <v>234</v>
      </c>
      <c r="D328" t="str">
        <f>VLOOKUP(C328,'Programas-Mestrado'!$C:$D,2,0)</f>
        <v>PPGCTS</v>
      </c>
      <c r="E328" t="s">
        <v>517</v>
      </c>
      <c r="F328" s="10">
        <v>44866</v>
      </c>
      <c r="G328" s="10">
        <v>45016</v>
      </c>
      <c r="H328" t="s">
        <v>4843</v>
      </c>
      <c r="I328" t="s">
        <v>7233</v>
      </c>
      <c r="J328" t="s">
        <v>1025</v>
      </c>
      <c r="K328" t="s">
        <v>3351</v>
      </c>
      <c r="N328" s="30"/>
      <c r="P328" s="30"/>
      <c r="Q328" s="30"/>
      <c r="R328" s="30"/>
      <c r="S328" s="30"/>
    </row>
    <row r="329" spans="1:19" x14ac:dyDescent="0.25">
      <c r="A329" t="s">
        <v>7123</v>
      </c>
      <c r="B329" t="s">
        <v>7133</v>
      </c>
      <c r="C329" t="s">
        <v>569</v>
      </c>
      <c r="D329" t="str">
        <f>VLOOKUP(C329,'Programas-Mestrado'!$C:$D,2,0)</f>
        <v>PPGFt</v>
      </c>
      <c r="E329" t="s">
        <v>517</v>
      </c>
      <c r="F329" s="10">
        <v>45383</v>
      </c>
      <c r="G329" s="10">
        <v>45504</v>
      </c>
      <c r="H329" t="s">
        <v>4843</v>
      </c>
      <c r="I329" t="s">
        <v>7233</v>
      </c>
      <c r="J329" t="s">
        <v>3787</v>
      </c>
      <c r="K329" t="s">
        <v>3351</v>
      </c>
      <c r="N329" s="30"/>
      <c r="P329" s="30"/>
      <c r="Q329" s="30"/>
      <c r="R329" s="30"/>
      <c r="S329" s="30"/>
    </row>
    <row r="330" spans="1:19" x14ac:dyDescent="0.25">
      <c r="A330" t="s">
        <v>4961</v>
      </c>
      <c r="B330" t="s">
        <v>4968</v>
      </c>
      <c r="C330" t="s">
        <v>234</v>
      </c>
      <c r="D330" t="str">
        <f>VLOOKUP(C330,'Programas-Mestrado'!$C:$D,2,0)</f>
        <v>PPGCTS</v>
      </c>
      <c r="E330" t="s">
        <v>517</v>
      </c>
      <c r="F330" s="10">
        <v>44774</v>
      </c>
      <c r="G330" s="10">
        <v>44804</v>
      </c>
      <c r="H330" t="s">
        <v>4843</v>
      </c>
      <c r="I330" t="s">
        <v>7233</v>
      </c>
      <c r="J330" t="s">
        <v>1025</v>
      </c>
      <c r="K330" t="s">
        <v>3351</v>
      </c>
      <c r="N330" s="30"/>
      <c r="P330" s="30"/>
      <c r="Q330" s="30"/>
      <c r="R330" s="30"/>
      <c r="S330" s="30"/>
    </row>
    <row r="331" spans="1:19" x14ac:dyDescent="0.25">
      <c r="A331" t="s">
        <v>5587</v>
      </c>
      <c r="B331" t="s">
        <v>5707</v>
      </c>
      <c r="C331" t="s">
        <v>238</v>
      </c>
      <c r="D331" t="str">
        <f>VLOOKUP(C331,'Programas-Mestrado'!$C:$D,2,0)</f>
        <v>PPGEd-So</v>
      </c>
      <c r="E331" t="s">
        <v>517</v>
      </c>
      <c r="F331" s="10">
        <v>44805</v>
      </c>
      <c r="G331" s="10">
        <v>44985</v>
      </c>
      <c r="H331" t="s">
        <v>4843</v>
      </c>
      <c r="I331" t="s">
        <v>7233</v>
      </c>
      <c r="J331" t="s">
        <v>1025</v>
      </c>
      <c r="K331" t="s">
        <v>3351</v>
      </c>
      <c r="N331" s="30"/>
      <c r="P331" s="30"/>
      <c r="Q331" s="30"/>
      <c r="R331" s="30"/>
      <c r="S331" s="30"/>
    </row>
    <row r="332" spans="1:19" x14ac:dyDescent="0.25">
      <c r="A332" t="s">
        <v>5558</v>
      </c>
      <c r="B332" t="s">
        <v>5572</v>
      </c>
      <c r="C332" t="s">
        <v>248</v>
      </c>
      <c r="D332" t="str">
        <f>VLOOKUP(C332,'Programas-Mestrado'!$C:$D,2,0)</f>
        <v>PPGF</v>
      </c>
      <c r="E332" t="s">
        <v>517</v>
      </c>
      <c r="F332" s="10">
        <v>44774</v>
      </c>
      <c r="G332" s="10">
        <v>44985</v>
      </c>
      <c r="H332" t="s">
        <v>4843</v>
      </c>
      <c r="I332" t="s">
        <v>7233</v>
      </c>
      <c r="J332" t="s">
        <v>1025</v>
      </c>
      <c r="K332" t="s">
        <v>3351</v>
      </c>
      <c r="N332" s="30"/>
      <c r="P332" s="30"/>
      <c r="Q332" s="30"/>
      <c r="R332" s="30"/>
      <c r="S332" s="30"/>
    </row>
    <row r="333" spans="1:19" x14ac:dyDescent="0.25">
      <c r="A333" t="s">
        <v>1051</v>
      </c>
      <c r="B333" t="s">
        <v>4838</v>
      </c>
      <c r="C333" t="s">
        <v>230</v>
      </c>
      <c r="D333" t="str">
        <f>VLOOKUP(C333,'Programas-Mestrado'!$C:$D,2,0)</f>
        <v>PPGCM-So</v>
      </c>
      <c r="E333" t="s">
        <v>517</v>
      </c>
      <c r="F333" s="10">
        <v>44743</v>
      </c>
      <c r="G333" s="10">
        <v>44834</v>
      </c>
      <c r="H333" t="s">
        <v>4843</v>
      </c>
      <c r="I333" t="s">
        <v>7233</v>
      </c>
      <c r="J333" t="s">
        <v>1025</v>
      </c>
      <c r="K333" t="s">
        <v>3351</v>
      </c>
      <c r="N333" s="30"/>
      <c r="P333" s="30"/>
      <c r="Q333" s="30"/>
      <c r="R333" s="30"/>
      <c r="S333" s="30"/>
    </row>
    <row r="334" spans="1:19" x14ac:dyDescent="0.25">
      <c r="A334" t="s">
        <v>4856</v>
      </c>
      <c r="B334" t="s">
        <v>4868</v>
      </c>
      <c r="C334" t="s">
        <v>257</v>
      </c>
      <c r="D334" t="str">
        <f>VLOOKUP(C334,'Programas-Mestrado'!$C:$D,2,0)</f>
        <v>PPGTO</v>
      </c>
      <c r="E334" t="s">
        <v>517</v>
      </c>
      <c r="F334" s="10">
        <v>43709</v>
      </c>
      <c r="G334" s="10">
        <v>43830</v>
      </c>
      <c r="H334" t="s">
        <v>4843</v>
      </c>
      <c r="I334" t="s">
        <v>7233</v>
      </c>
      <c r="J334" t="s">
        <v>1025</v>
      </c>
      <c r="K334" t="s">
        <v>3351</v>
      </c>
      <c r="N334" s="30"/>
      <c r="P334" s="30"/>
      <c r="Q334" s="30"/>
      <c r="R334" s="30"/>
      <c r="S334" s="30"/>
    </row>
    <row r="335" spans="1:19" x14ac:dyDescent="0.25">
      <c r="A335" t="s">
        <v>5123</v>
      </c>
      <c r="B335" t="s">
        <v>5573</v>
      </c>
      <c r="C335" t="s">
        <v>253</v>
      </c>
      <c r="D335" t="str">
        <f>VLOOKUP(C335,'Programas-Mestrado'!$C:$D,2,0)</f>
        <v>PPGL</v>
      </c>
      <c r="E335" t="s">
        <v>517</v>
      </c>
      <c r="F335" s="10">
        <v>44866</v>
      </c>
      <c r="G335" s="10">
        <v>44985</v>
      </c>
      <c r="H335" t="s">
        <v>4843</v>
      </c>
      <c r="I335" t="s">
        <v>7233</v>
      </c>
      <c r="J335" t="s">
        <v>1025</v>
      </c>
      <c r="K335" t="s">
        <v>3351</v>
      </c>
      <c r="N335" s="30"/>
      <c r="P335" s="30"/>
      <c r="Q335" s="30"/>
      <c r="R335" s="30"/>
      <c r="S335" s="30"/>
    </row>
    <row r="336" spans="1:19" x14ac:dyDescent="0.25">
      <c r="A336" t="s">
        <v>544</v>
      </c>
      <c r="B336" t="s">
        <v>4869</v>
      </c>
      <c r="C336" t="s">
        <v>230</v>
      </c>
      <c r="D336" t="str">
        <f>VLOOKUP(C336,'Programas-Mestrado'!$C:$D,2,0)</f>
        <v>PPGCM-So</v>
      </c>
      <c r="E336" t="s">
        <v>517</v>
      </c>
      <c r="F336" s="10">
        <v>43709</v>
      </c>
      <c r="G336" s="10">
        <v>43830</v>
      </c>
      <c r="H336" t="s">
        <v>4843</v>
      </c>
      <c r="I336" t="s">
        <v>7233</v>
      </c>
      <c r="J336" t="s">
        <v>1025</v>
      </c>
      <c r="K336" t="s">
        <v>3351</v>
      </c>
      <c r="N336" s="30"/>
      <c r="P336" s="30"/>
      <c r="Q336" s="30"/>
      <c r="R336" s="30"/>
      <c r="S336" s="30"/>
    </row>
    <row r="337" spans="1:19" x14ac:dyDescent="0.25">
      <c r="A337" t="s">
        <v>5187</v>
      </c>
      <c r="B337" t="s">
        <v>5195</v>
      </c>
      <c r="C337" t="s">
        <v>237</v>
      </c>
      <c r="D337" t="str">
        <f>VLOOKUP(C337,'Programas-Mestrado'!$C:$D,2,0)</f>
        <v>PPGE</v>
      </c>
      <c r="E337" t="s">
        <v>517</v>
      </c>
      <c r="F337" s="10">
        <v>44896</v>
      </c>
      <c r="G337" s="10">
        <v>44957</v>
      </c>
      <c r="H337" t="s">
        <v>4843</v>
      </c>
      <c r="I337" t="s">
        <v>7233</v>
      </c>
      <c r="J337" t="s">
        <v>1025</v>
      </c>
      <c r="K337" t="s">
        <v>3351</v>
      </c>
      <c r="N337" s="30"/>
      <c r="P337" s="30"/>
      <c r="Q337" s="30"/>
      <c r="R337" s="30"/>
      <c r="S337" s="30"/>
    </row>
    <row r="338" spans="1:19" x14ac:dyDescent="0.25">
      <c r="A338" t="s">
        <v>5075</v>
      </c>
      <c r="B338" t="s">
        <v>5098</v>
      </c>
      <c r="C338" t="s">
        <v>878</v>
      </c>
      <c r="D338" t="str">
        <f>VLOOKUP(C338,'Programas-Mestrado'!$C:$D,2,0)</f>
        <v>PPGEE</v>
      </c>
      <c r="E338" t="s">
        <v>258</v>
      </c>
      <c r="F338" s="10">
        <v>44835</v>
      </c>
      <c r="G338" s="10">
        <v>44957</v>
      </c>
      <c r="H338" t="s">
        <v>4843</v>
      </c>
      <c r="I338" t="s">
        <v>7233</v>
      </c>
      <c r="J338" t="s">
        <v>1027</v>
      </c>
      <c r="K338" t="s">
        <v>3351</v>
      </c>
      <c r="N338" s="30"/>
      <c r="P338" s="30"/>
      <c r="Q338" s="30"/>
      <c r="R338" s="30"/>
      <c r="S338" s="30"/>
    </row>
    <row r="339" spans="1:19" x14ac:dyDescent="0.25">
      <c r="A339" t="s">
        <v>4819</v>
      </c>
      <c r="B339" t="s">
        <v>4839</v>
      </c>
      <c r="C339" t="s">
        <v>3562</v>
      </c>
      <c r="D339" t="str">
        <f>VLOOKUP(C339,'Programas-Mestrado'!$C:$D,2,0)</f>
        <v>PPGECH-So</v>
      </c>
      <c r="E339" t="s">
        <v>258</v>
      </c>
      <c r="F339" s="10">
        <v>44743</v>
      </c>
      <c r="G339" s="10">
        <v>44773</v>
      </c>
      <c r="H339" t="s">
        <v>4843</v>
      </c>
      <c r="I339" t="s">
        <v>7233</v>
      </c>
      <c r="J339" t="s">
        <v>1025</v>
      </c>
      <c r="K339" t="s">
        <v>3351</v>
      </c>
      <c r="N339" s="30"/>
      <c r="P339" s="30"/>
      <c r="Q339" s="30"/>
      <c r="R339" s="30"/>
      <c r="S339" s="30"/>
    </row>
    <row r="340" spans="1:19" x14ac:dyDescent="0.25">
      <c r="A340" t="s">
        <v>5559</v>
      </c>
      <c r="B340" t="s">
        <v>5574</v>
      </c>
      <c r="C340" t="s">
        <v>256</v>
      </c>
      <c r="D340" t="str">
        <f>VLOOKUP(C340,'Programas-Mestrado'!$C:$D,2,0)</f>
        <v>PPGPVBA-Ar</v>
      </c>
      <c r="E340" t="s">
        <v>258</v>
      </c>
      <c r="F340" s="10">
        <v>44774</v>
      </c>
      <c r="G340" s="10">
        <v>44985</v>
      </c>
      <c r="H340" t="s">
        <v>4843</v>
      </c>
      <c r="I340" t="s">
        <v>7233</v>
      </c>
      <c r="J340" t="s">
        <v>1025</v>
      </c>
      <c r="K340" t="s">
        <v>3351</v>
      </c>
      <c r="N340" s="30"/>
      <c r="P340" s="30"/>
      <c r="Q340" s="30"/>
      <c r="R340" s="30"/>
      <c r="S340" s="30"/>
    </row>
    <row r="341" spans="1:19" x14ac:dyDescent="0.25">
      <c r="A341" t="s">
        <v>6012</v>
      </c>
      <c r="B341" t="s">
        <v>6061</v>
      </c>
      <c r="C341" t="s">
        <v>251</v>
      </c>
      <c r="D341" t="str">
        <f>VLOOKUP(C341,'Programas-Mestrado'!$C:$D,2,0)</f>
        <v>PPGGero</v>
      </c>
      <c r="E341" t="s">
        <v>258</v>
      </c>
      <c r="F341" s="10">
        <v>45017</v>
      </c>
      <c r="G341" s="10">
        <v>45351</v>
      </c>
      <c r="H341" t="s">
        <v>4843</v>
      </c>
      <c r="I341" t="s">
        <v>7233</v>
      </c>
      <c r="J341" t="s">
        <v>1025</v>
      </c>
      <c r="K341" t="s">
        <v>3351</v>
      </c>
      <c r="N341" s="30"/>
      <c r="P341" s="30"/>
      <c r="Q341" s="30"/>
      <c r="R341" s="30"/>
      <c r="S341" s="30"/>
    </row>
    <row r="342" spans="1:19" x14ac:dyDescent="0.25">
      <c r="A342" t="s">
        <v>5588</v>
      </c>
      <c r="B342" t="s">
        <v>5708</v>
      </c>
      <c r="C342" t="s">
        <v>251</v>
      </c>
      <c r="D342" t="str">
        <f>VLOOKUP(C342,'Programas-Mestrado'!$C:$D,2,0)</f>
        <v>PPGGero</v>
      </c>
      <c r="E342" t="s">
        <v>258</v>
      </c>
      <c r="F342" s="10">
        <v>44805</v>
      </c>
      <c r="G342" s="10">
        <v>44985</v>
      </c>
      <c r="H342" t="s">
        <v>4843</v>
      </c>
      <c r="I342" t="s">
        <v>7233</v>
      </c>
      <c r="J342" t="s">
        <v>1025</v>
      </c>
      <c r="K342" t="s">
        <v>3351</v>
      </c>
      <c r="N342" s="30"/>
      <c r="P342" s="30"/>
      <c r="Q342" s="30"/>
      <c r="R342" s="30"/>
      <c r="S342" s="30"/>
    </row>
    <row r="343" spans="1:19" x14ac:dyDescent="0.25">
      <c r="A343" t="s">
        <v>4820</v>
      </c>
      <c r="B343" t="s">
        <v>4840</v>
      </c>
      <c r="C343" t="s">
        <v>235</v>
      </c>
      <c r="D343" t="str">
        <f>VLOOKUP(C343,'Programas-Mestrado'!$C:$D,2,0)</f>
        <v>PPGERN</v>
      </c>
      <c r="E343" t="s">
        <v>258</v>
      </c>
      <c r="F343" s="10">
        <v>44743</v>
      </c>
      <c r="G343" s="10">
        <v>44834</v>
      </c>
      <c r="H343" t="s">
        <v>4843</v>
      </c>
      <c r="I343" t="s">
        <v>7233</v>
      </c>
      <c r="J343" t="s">
        <v>1025</v>
      </c>
      <c r="K343" t="s">
        <v>3351</v>
      </c>
      <c r="N343" s="30"/>
      <c r="P343" s="30"/>
      <c r="Q343" s="30"/>
      <c r="R343" s="30"/>
      <c r="S343" s="30"/>
    </row>
    <row r="344" spans="1:19" x14ac:dyDescent="0.25">
      <c r="A344" t="s">
        <v>5560</v>
      </c>
      <c r="B344" t="s">
        <v>5575</v>
      </c>
      <c r="C344" t="s">
        <v>229</v>
      </c>
      <c r="D344" t="str">
        <f>VLOOKUP(C344,'Programas-Mestrado'!$C:$D,2,0)</f>
        <v>PPGCI</v>
      </c>
      <c r="E344" t="s">
        <v>258</v>
      </c>
      <c r="F344" s="10">
        <v>44774</v>
      </c>
      <c r="G344" s="10">
        <v>45016</v>
      </c>
      <c r="H344" t="s">
        <v>4843</v>
      </c>
      <c r="I344" t="s">
        <v>7233</v>
      </c>
      <c r="J344" t="s">
        <v>1025</v>
      </c>
      <c r="K344" t="s">
        <v>3351</v>
      </c>
      <c r="N344" s="30"/>
      <c r="P344" s="30"/>
      <c r="Q344" s="30"/>
      <c r="R344" s="30"/>
      <c r="S344" s="30"/>
    </row>
    <row r="345" spans="1:19" x14ac:dyDescent="0.25">
      <c r="A345" t="s">
        <v>4821</v>
      </c>
      <c r="B345" t="s">
        <v>5576</v>
      </c>
      <c r="C345" t="s">
        <v>231</v>
      </c>
      <c r="D345" t="str">
        <f>VLOOKUP(C345,'Programas-Mestrado'!$C:$D,2,0)</f>
        <v>PPGPol</v>
      </c>
      <c r="E345" t="s">
        <v>258</v>
      </c>
      <c r="F345" s="10">
        <v>44743</v>
      </c>
      <c r="G345" s="10">
        <v>44985</v>
      </c>
      <c r="H345" t="s">
        <v>4843</v>
      </c>
      <c r="I345" t="s">
        <v>7233</v>
      </c>
      <c r="J345" t="s">
        <v>1025</v>
      </c>
      <c r="K345" t="s">
        <v>3351</v>
      </c>
      <c r="N345" s="30"/>
      <c r="P345" s="30"/>
      <c r="Q345" s="30"/>
      <c r="R345" s="30"/>
      <c r="S345" s="30"/>
    </row>
    <row r="346" spans="1:19" x14ac:dyDescent="0.25">
      <c r="A346" t="s">
        <v>4822</v>
      </c>
      <c r="B346" t="s">
        <v>5709</v>
      </c>
      <c r="C346" t="s">
        <v>3562</v>
      </c>
      <c r="D346" t="str">
        <f>VLOOKUP(C346,'Programas-Mestrado'!$C:$D,2,0)</f>
        <v>PPGECH-So</v>
      </c>
      <c r="E346" t="s">
        <v>258</v>
      </c>
      <c r="F346" s="10">
        <v>44743</v>
      </c>
      <c r="G346" s="10">
        <v>44985</v>
      </c>
      <c r="H346" t="s">
        <v>4843</v>
      </c>
      <c r="I346" t="s">
        <v>7233</v>
      </c>
      <c r="J346" t="s">
        <v>1025</v>
      </c>
      <c r="K346" t="s">
        <v>3351</v>
      </c>
      <c r="N346" s="30"/>
      <c r="P346" s="30"/>
      <c r="Q346" s="30"/>
      <c r="R346" s="30"/>
      <c r="S346" s="30"/>
    </row>
    <row r="347" spans="1:19" x14ac:dyDescent="0.25">
      <c r="A347" t="s">
        <v>4823</v>
      </c>
      <c r="B347" t="s">
        <v>5710</v>
      </c>
      <c r="C347" t="s">
        <v>250</v>
      </c>
      <c r="D347" t="str">
        <f>VLOOKUP(C347,'Programas-Mestrado'!$C:$D,2,0)</f>
        <v>PPGGeo-So</v>
      </c>
      <c r="E347" t="s">
        <v>258</v>
      </c>
      <c r="F347" s="10">
        <v>44743</v>
      </c>
      <c r="G347" s="10">
        <v>44985</v>
      </c>
      <c r="H347" t="s">
        <v>4843</v>
      </c>
      <c r="I347" t="s">
        <v>7233</v>
      </c>
      <c r="J347" t="s">
        <v>1025</v>
      </c>
      <c r="K347" t="s">
        <v>3351</v>
      </c>
      <c r="N347" s="30"/>
      <c r="P347" s="30"/>
      <c r="Q347" s="30"/>
      <c r="R347" s="30"/>
      <c r="S347" s="30"/>
    </row>
    <row r="348" spans="1:19" x14ac:dyDescent="0.25">
      <c r="A348" t="s">
        <v>5589</v>
      </c>
      <c r="B348" t="s">
        <v>6062</v>
      </c>
      <c r="C348" t="s">
        <v>3562</v>
      </c>
      <c r="D348" t="str">
        <f>VLOOKUP(C348,'Programas-Mestrado'!$C:$D,2,0)</f>
        <v>PPGECH-So</v>
      </c>
      <c r="E348" t="s">
        <v>258</v>
      </c>
      <c r="F348" s="10">
        <v>45017</v>
      </c>
      <c r="G348" s="10">
        <v>45351</v>
      </c>
      <c r="H348" t="s">
        <v>4843</v>
      </c>
      <c r="I348" t="s">
        <v>7233</v>
      </c>
      <c r="J348" t="s">
        <v>1024</v>
      </c>
      <c r="K348" t="s">
        <v>3351</v>
      </c>
      <c r="N348" s="30"/>
      <c r="P348" s="30"/>
      <c r="Q348" s="30"/>
      <c r="R348" s="30"/>
      <c r="S348" s="30"/>
    </row>
    <row r="349" spans="1:19" x14ac:dyDescent="0.25">
      <c r="A349" t="s">
        <v>5589</v>
      </c>
      <c r="B349" t="s">
        <v>5711</v>
      </c>
      <c r="C349" t="s">
        <v>3562</v>
      </c>
      <c r="D349" t="str">
        <f>VLOOKUP(C349,'Programas-Mestrado'!$C:$D,2,0)</f>
        <v>PPGECH-So</v>
      </c>
      <c r="E349" t="s">
        <v>258</v>
      </c>
      <c r="F349" s="10">
        <v>44774</v>
      </c>
      <c r="G349" s="10">
        <v>44985</v>
      </c>
      <c r="H349" t="s">
        <v>4843</v>
      </c>
      <c r="I349" t="s">
        <v>7233</v>
      </c>
      <c r="J349" t="s">
        <v>1024</v>
      </c>
      <c r="K349" t="s">
        <v>3351</v>
      </c>
      <c r="N349" s="30"/>
      <c r="P349" s="30"/>
      <c r="Q349" s="30"/>
      <c r="R349" s="30"/>
      <c r="S349" s="30"/>
    </row>
    <row r="350" spans="1:19" x14ac:dyDescent="0.25">
      <c r="A350" t="s">
        <v>6013</v>
      </c>
      <c r="B350" t="s">
        <v>6063</v>
      </c>
      <c r="C350" t="s">
        <v>231</v>
      </c>
      <c r="D350" t="str">
        <f>VLOOKUP(C350,'Programas-Mestrado'!$C:$D,2,0)</f>
        <v>PPGPol</v>
      </c>
      <c r="E350" t="s">
        <v>258</v>
      </c>
      <c r="F350" s="10">
        <v>45017</v>
      </c>
      <c r="G350" s="10">
        <v>45382</v>
      </c>
      <c r="H350" t="s">
        <v>4843</v>
      </c>
      <c r="I350" t="s">
        <v>7233</v>
      </c>
      <c r="J350" t="s">
        <v>1025</v>
      </c>
      <c r="K350" t="s">
        <v>3351</v>
      </c>
      <c r="N350" s="30"/>
      <c r="P350" s="30"/>
      <c r="Q350" s="30"/>
      <c r="R350" s="30"/>
      <c r="S350" s="30"/>
    </row>
    <row r="351" spans="1:19" x14ac:dyDescent="0.25">
      <c r="A351" t="s">
        <v>6116</v>
      </c>
      <c r="B351" t="s">
        <v>6126</v>
      </c>
      <c r="C351" t="s">
        <v>253</v>
      </c>
      <c r="D351" t="str">
        <f>VLOOKUP(C351,'Programas-Mestrado'!$C:$D,2,0)</f>
        <v>PPGL</v>
      </c>
      <c r="E351" t="s">
        <v>258</v>
      </c>
      <c r="F351" s="10">
        <v>45017</v>
      </c>
      <c r="G351" s="10">
        <v>45351</v>
      </c>
      <c r="H351" t="s">
        <v>4843</v>
      </c>
      <c r="I351" t="s">
        <v>7233</v>
      </c>
      <c r="J351" t="s">
        <v>3381</v>
      </c>
      <c r="K351" t="s">
        <v>3351</v>
      </c>
      <c r="N351" s="30"/>
      <c r="P351" s="30"/>
      <c r="Q351" s="30"/>
      <c r="R351" s="30"/>
      <c r="S351" s="30"/>
    </row>
    <row r="352" spans="1:19" x14ac:dyDescent="0.25">
      <c r="A352" t="s">
        <v>4824</v>
      </c>
      <c r="B352" t="s">
        <v>5712</v>
      </c>
      <c r="C352" t="s">
        <v>222</v>
      </c>
      <c r="D352" t="str">
        <f>VLOOKUP(C352,'Programas-Mestrado'!$C:$D,2,0)</f>
        <v>PPGAA-Ar</v>
      </c>
      <c r="E352" t="s">
        <v>258</v>
      </c>
      <c r="F352" s="10">
        <v>44743</v>
      </c>
      <c r="G352" s="10">
        <v>44985</v>
      </c>
      <c r="H352" t="s">
        <v>4843</v>
      </c>
      <c r="I352" t="s">
        <v>7233</v>
      </c>
      <c r="J352" t="s">
        <v>1025</v>
      </c>
      <c r="K352" t="s">
        <v>3351</v>
      </c>
      <c r="N352" s="30"/>
      <c r="P352" s="30"/>
      <c r="Q352" s="30"/>
      <c r="R352" s="30"/>
      <c r="S352" s="30"/>
    </row>
    <row r="353" spans="1:19" x14ac:dyDescent="0.25">
      <c r="A353" t="s">
        <v>4857</v>
      </c>
      <c r="B353" t="s">
        <v>4870</v>
      </c>
      <c r="C353" t="s">
        <v>250</v>
      </c>
      <c r="D353" t="str">
        <f>VLOOKUP(C353,'Programas-Mestrado'!$C:$D,2,0)</f>
        <v>PPGGeo-So</v>
      </c>
      <c r="E353" t="s">
        <v>258</v>
      </c>
      <c r="F353" s="10">
        <v>43709</v>
      </c>
      <c r="G353" s="10">
        <v>43861</v>
      </c>
      <c r="H353" t="s">
        <v>4843</v>
      </c>
      <c r="I353" t="s">
        <v>7233</v>
      </c>
      <c r="J353" t="s">
        <v>1023</v>
      </c>
      <c r="K353" t="s">
        <v>3351</v>
      </c>
      <c r="N353" s="30"/>
      <c r="P353" s="30"/>
      <c r="Q353" s="30"/>
      <c r="R353" s="30"/>
      <c r="S353" s="30"/>
    </row>
    <row r="354" spans="1:19" x14ac:dyDescent="0.25">
      <c r="A354" t="s">
        <v>4962</v>
      </c>
      <c r="B354" t="s">
        <v>5577</v>
      </c>
      <c r="C354" t="s">
        <v>243</v>
      </c>
      <c r="D354" t="str">
        <f>VLOOKUP(C354,'Programas-Mestrado'!$C:$D,2,0)</f>
        <v>PPGEU</v>
      </c>
      <c r="E354" t="s">
        <v>258</v>
      </c>
      <c r="F354" s="10">
        <v>44774</v>
      </c>
      <c r="G354" s="10">
        <v>44985</v>
      </c>
      <c r="H354" t="s">
        <v>4843</v>
      </c>
      <c r="I354" t="s">
        <v>7233</v>
      </c>
      <c r="J354" t="s">
        <v>1025</v>
      </c>
      <c r="K354" t="s">
        <v>3351</v>
      </c>
      <c r="N354" s="30"/>
      <c r="P354" s="30"/>
      <c r="Q354" s="30"/>
      <c r="R354" s="30"/>
      <c r="S354" s="30"/>
    </row>
    <row r="355" spans="1:19" x14ac:dyDescent="0.25">
      <c r="A355" t="s">
        <v>6016</v>
      </c>
      <c r="B355" t="s">
        <v>6066</v>
      </c>
      <c r="C355" t="s">
        <v>250</v>
      </c>
      <c r="D355" t="str">
        <f>VLOOKUP(C355,'Programas-Mestrado'!$C:$D,2,0)</f>
        <v>PPGGeo-So</v>
      </c>
      <c r="E355" t="s">
        <v>258</v>
      </c>
      <c r="F355" s="10">
        <v>45017</v>
      </c>
      <c r="G355" s="10">
        <v>45199</v>
      </c>
      <c r="H355" t="s">
        <v>4843</v>
      </c>
      <c r="I355" t="s">
        <v>7233</v>
      </c>
      <c r="J355" t="s">
        <v>1025</v>
      </c>
      <c r="K355" t="s">
        <v>3351</v>
      </c>
      <c r="N355" s="30"/>
      <c r="P355" s="30"/>
      <c r="Q355" s="30"/>
      <c r="R355" s="30"/>
      <c r="S355" s="30"/>
    </row>
    <row r="356" spans="1:19" x14ac:dyDescent="0.25">
      <c r="A356" t="s">
        <v>5561</v>
      </c>
      <c r="B356" t="s">
        <v>5578</v>
      </c>
      <c r="C356" t="s">
        <v>229</v>
      </c>
      <c r="D356" t="str">
        <f>VLOOKUP(C356,'Programas-Mestrado'!$C:$D,2,0)</f>
        <v>PPGCI</v>
      </c>
      <c r="E356" t="s">
        <v>258</v>
      </c>
      <c r="F356" s="10">
        <v>44774</v>
      </c>
      <c r="G356" s="10">
        <v>44985</v>
      </c>
      <c r="H356" t="s">
        <v>4843</v>
      </c>
      <c r="I356" t="s">
        <v>7233</v>
      </c>
      <c r="J356" t="s">
        <v>1025</v>
      </c>
      <c r="K356" t="s">
        <v>3351</v>
      </c>
      <c r="N356" s="30"/>
      <c r="P356" s="30"/>
      <c r="Q356" s="30"/>
      <c r="R356" s="30"/>
      <c r="S356" s="30"/>
    </row>
    <row r="357" spans="1:19" x14ac:dyDescent="0.25">
      <c r="A357" t="s">
        <v>4825</v>
      </c>
      <c r="B357" t="s">
        <v>4841</v>
      </c>
      <c r="C357" t="s">
        <v>237</v>
      </c>
      <c r="D357" t="str">
        <f>VLOOKUP(C357,'Programas-Mestrado'!$C:$D,2,0)</f>
        <v>PPGE</v>
      </c>
      <c r="E357" t="s">
        <v>258</v>
      </c>
      <c r="F357" s="10">
        <v>44743</v>
      </c>
      <c r="G357" s="10">
        <v>44804</v>
      </c>
      <c r="H357" t="s">
        <v>4843</v>
      </c>
      <c r="I357" t="s">
        <v>7233</v>
      </c>
      <c r="J357" t="s">
        <v>1025</v>
      </c>
      <c r="K357" t="s">
        <v>3351</v>
      </c>
      <c r="N357" s="30"/>
      <c r="P357" s="30"/>
      <c r="Q357" s="30"/>
      <c r="R357" s="30"/>
      <c r="S357" s="30"/>
    </row>
    <row r="358" spans="1:19" x14ac:dyDescent="0.25">
      <c r="A358" t="s">
        <v>6144</v>
      </c>
      <c r="B358" t="s">
        <v>6178</v>
      </c>
      <c r="C358" t="s">
        <v>251</v>
      </c>
      <c r="D358" t="str">
        <f>VLOOKUP(C358,'Programas-Mestrado'!$C:$D,2,0)</f>
        <v>PPGGero</v>
      </c>
      <c r="E358" t="s">
        <v>258</v>
      </c>
      <c r="F358" s="10">
        <v>45047</v>
      </c>
      <c r="G358" s="10">
        <v>45351</v>
      </c>
      <c r="H358" t="s">
        <v>4843</v>
      </c>
      <c r="I358" t="s">
        <v>7233</v>
      </c>
      <c r="J358" t="s">
        <v>1024</v>
      </c>
      <c r="K358" t="s">
        <v>3351</v>
      </c>
      <c r="N358" s="30"/>
      <c r="P358" s="30"/>
      <c r="Q358" s="30"/>
      <c r="R358" s="30"/>
      <c r="S358" s="30"/>
    </row>
    <row r="359" spans="1:19" x14ac:dyDescent="0.25">
      <c r="A359" t="s">
        <v>4826</v>
      </c>
      <c r="B359" t="s">
        <v>4842</v>
      </c>
      <c r="C359" t="s">
        <v>873</v>
      </c>
      <c r="D359" t="str">
        <f>VLOOKUP(C359,'Programas-Mestrado'!$C:$D,2,0)</f>
        <v>PPGEMEc</v>
      </c>
      <c r="E359" t="s">
        <v>258</v>
      </c>
      <c r="F359" s="10">
        <v>44743</v>
      </c>
      <c r="G359" s="10">
        <v>44773</v>
      </c>
      <c r="H359" t="s">
        <v>4843</v>
      </c>
      <c r="I359" t="s">
        <v>7233</v>
      </c>
      <c r="J359" t="s">
        <v>1025</v>
      </c>
      <c r="K359" t="s">
        <v>3351</v>
      </c>
      <c r="N359" s="30"/>
      <c r="P359" s="30"/>
      <c r="Q359" s="30"/>
      <c r="R359" s="30"/>
      <c r="S359" s="30"/>
    </row>
    <row r="360" spans="1:19" x14ac:dyDescent="0.25">
      <c r="A360" t="s">
        <v>4827</v>
      </c>
      <c r="B360" t="s">
        <v>5713</v>
      </c>
      <c r="C360" t="s">
        <v>569</v>
      </c>
      <c r="D360" t="str">
        <f>VLOOKUP(C360,'Programas-Mestrado'!$C:$D,2,0)</f>
        <v>PPGFt</v>
      </c>
      <c r="E360" t="s">
        <v>258</v>
      </c>
      <c r="F360" s="10">
        <v>44743</v>
      </c>
      <c r="G360" s="10">
        <v>44985</v>
      </c>
      <c r="H360" t="s">
        <v>4843</v>
      </c>
      <c r="I360" t="s">
        <v>7233</v>
      </c>
      <c r="J360" t="s">
        <v>1029</v>
      </c>
      <c r="K360" t="s">
        <v>3351</v>
      </c>
      <c r="N360" s="30"/>
      <c r="P360" s="30"/>
      <c r="Q360" s="30"/>
      <c r="R360" s="30"/>
      <c r="S360" s="30"/>
    </row>
    <row r="361" spans="1:19" x14ac:dyDescent="0.25">
      <c r="A361" t="s">
        <v>4828</v>
      </c>
      <c r="B361" t="s">
        <v>5714</v>
      </c>
      <c r="C361" t="s">
        <v>569</v>
      </c>
      <c r="D361" t="str">
        <f>VLOOKUP(C361,'Programas-Mestrado'!$C:$D,2,0)</f>
        <v>PPGFt</v>
      </c>
      <c r="E361" t="s">
        <v>258</v>
      </c>
      <c r="F361" s="10">
        <v>44743</v>
      </c>
      <c r="G361" s="10">
        <v>44985</v>
      </c>
      <c r="H361" t="s">
        <v>4843</v>
      </c>
      <c r="I361" t="s">
        <v>7233</v>
      </c>
      <c r="J361" t="s">
        <v>1029</v>
      </c>
      <c r="K361" t="s">
        <v>3351</v>
      </c>
      <c r="N361" s="30"/>
      <c r="P361" s="30"/>
      <c r="Q361" s="30"/>
      <c r="R361" s="30"/>
      <c r="S361" s="30"/>
    </row>
    <row r="362" spans="1:19" x14ac:dyDescent="0.25">
      <c r="A362" t="s">
        <v>6145</v>
      </c>
      <c r="B362" t="s">
        <v>6179</v>
      </c>
      <c r="C362" t="s">
        <v>243</v>
      </c>
      <c r="D362" t="str">
        <f>VLOOKUP(C362,'Programas-Mestrado'!$C:$D,2,0)</f>
        <v>PPGEU</v>
      </c>
      <c r="E362" t="s">
        <v>258</v>
      </c>
      <c r="F362" s="10">
        <v>45047</v>
      </c>
      <c r="G362" s="10">
        <v>45504</v>
      </c>
      <c r="H362" t="s">
        <v>4843</v>
      </c>
      <c r="I362" t="s">
        <v>7233</v>
      </c>
      <c r="J362" t="s">
        <v>1024</v>
      </c>
      <c r="K362" t="s">
        <v>3351</v>
      </c>
      <c r="N362" s="30"/>
      <c r="P362" s="30"/>
      <c r="Q362" s="30"/>
      <c r="R362" s="30"/>
      <c r="S362" s="30"/>
    </row>
    <row r="363" spans="1:19" x14ac:dyDescent="0.25">
      <c r="A363" t="s">
        <v>4963</v>
      </c>
      <c r="B363" t="s">
        <v>5715</v>
      </c>
      <c r="C363" t="s">
        <v>251</v>
      </c>
      <c r="D363" t="str">
        <f>VLOOKUP(C363,'Programas-Mestrado'!$C:$D,2,0)</f>
        <v>PPGGero</v>
      </c>
      <c r="E363" t="s">
        <v>258</v>
      </c>
      <c r="F363" s="10">
        <v>44774</v>
      </c>
      <c r="G363" s="10">
        <v>44985</v>
      </c>
      <c r="H363" t="s">
        <v>4843</v>
      </c>
      <c r="I363" t="s">
        <v>7233</v>
      </c>
      <c r="J363" t="s">
        <v>1025</v>
      </c>
      <c r="K363" t="s">
        <v>3351</v>
      </c>
      <c r="N363" s="30"/>
      <c r="P363" s="30"/>
      <c r="Q363" s="30"/>
      <c r="R363" s="30"/>
      <c r="S363" s="30"/>
    </row>
    <row r="364" spans="1:19" x14ac:dyDescent="0.25">
      <c r="A364" t="s">
        <v>4964</v>
      </c>
      <c r="B364" t="s">
        <v>4969</v>
      </c>
      <c r="C364" t="s">
        <v>253</v>
      </c>
      <c r="D364" t="str">
        <f>VLOOKUP(C364,'Programas-Mestrado'!$C:$D,2,0)</f>
        <v>PPGL</v>
      </c>
      <c r="E364" t="s">
        <v>258</v>
      </c>
      <c r="F364" s="10">
        <v>44774</v>
      </c>
      <c r="G364" s="10">
        <v>44804</v>
      </c>
      <c r="H364" t="s">
        <v>4843</v>
      </c>
      <c r="I364" t="s">
        <v>7233</v>
      </c>
      <c r="J364" t="s">
        <v>1025</v>
      </c>
      <c r="K364" t="s">
        <v>3351</v>
      </c>
      <c r="N364" s="30"/>
      <c r="P364" s="30"/>
      <c r="Q364" s="30"/>
      <c r="R364" s="30"/>
      <c r="S364" s="30"/>
    </row>
    <row r="365" spans="1:19" x14ac:dyDescent="0.25">
      <c r="A365" t="s">
        <v>5124</v>
      </c>
      <c r="B365" t="s">
        <v>5143</v>
      </c>
      <c r="C365" t="s">
        <v>230</v>
      </c>
      <c r="D365" t="str">
        <f>VLOOKUP(C365,'Programas-Mestrado'!$C:$D,2,0)</f>
        <v>PPGCM-So</v>
      </c>
      <c r="E365" t="s">
        <v>258</v>
      </c>
      <c r="F365" s="10">
        <v>44866</v>
      </c>
      <c r="G365" s="10">
        <v>44957</v>
      </c>
      <c r="H365" t="s">
        <v>4843</v>
      </c>
      <c r="I365" t="s">
        <v>7233</v>
      </c>
      <c r="J365" t="s">
        <v>1025</v>
      </c>
      <c r="K365" t="s">
        <v>3351</v>
      </c>
      <c r="N365" s="30"/>
      <c r="P365" s="30"/>
      <c r="Q365" s="30"/>
      <c r="R365" s="30"/>
      <c r="S365" s="30"/>
    </row>
    <row r="366" spans="1:19" x14ac:dyDescent="0.25">
      <c r="A366" t="s">
        <v>6018</v>
      </c>
      <c r="B366" t="s">
        <v>6068</v>
      </c>
      <c r="C366" t="s">
        <v>569</v>
      </c>
      <c r="D366" t="str">
        <f>VLOOKUP(C366,'Programas-Mestrado'!$C:$D,2,0)</f>
        <v>PPGFt</v>
      </c>
      <c r="E366" t="s">
        <v>258</v>
      </c>
      <c r="F366" s="10">
        <v>45017</v>
      </c>
      <c r="G366" s="10">
        <v>45291</v>
      </c>
      <c r="H366" t="s">
        <v>4843</v>
      </c>
      <c r="I366" t="s">
        <v>7233</v>
      </c>
      <c r="J366" t="s">
        <v>1026</v>
      </c>
      <c r="K366" t="s">
        <v>3351</v>
      </c>
      <c r="N366" s="30"/>
      <c r="P366" s="30"/>
      <c r="Q366" s="30"/>
      <c r="R366" s="30"/>
      <c r="S366" s="30"/>
    </row>
    <row r="367" spans="1:19" x14ac:dyDescent="0.25">
      <c r="A367" t="s">
        <v>6609</v>
      </c>
      <c r="B367" t="s">
        <v>6603</v>
      </c>
      <c r="C367" t="s">
        <v>253</v>
      </c>
      <c r="D367" t="str">
        <f>VLOOKUP(C367,'Programas-Mestrado'!$C:$D,2,0)</f>
        <v>PPGL</v>
      </c>
      <c r="E367" t="s">
        <v>258</v>
      </c>
      <c r="F367" s="10">
        <v>45292</v>
      </c>
      <c r="G367" s="10">
        <v>45504</v>
      </c>
      <c r="H367" t="s">
        <v>4843</v>
      </c>
      <c r="I367" t="s">
        <v>7233</v>
      </c>
      <c r="J367" t="s">
        <v>1025</v>
      </c>
      <c r="K367" t="s">
        <v>3351</v>
      </c>
      <c r="N367" s="30"/>
      <c r="P367" s="30"/>
      <c r="Q367" s="30"/>
      <c r="R367" s="30"/>
      <c r="S367" s="30"/>
    </row>
    <row r="368" spans="1:19" x14ac:dyDescent="0.25">
      <c r="A368" t="s">
        <v>5331</v>
      </c>
      <c r="B368" t="s">
        <v>6069</v>
      </c>
      <c r="C368" t="s">
        <v>255</v>
      </c>
      <c r="D368" t="str">
        <f>VLOOKUP(C368,'Programas-Mestrado'!$C:$D,2,0)</f>
        <v>PPGPUR-So</v>
      </c>
      <c r="E368" t="s">
        <v>258</v>
      </c>
      <c r="F368" s="10">
        <v>45017</v>
      </c>
      <c r="G368" s="10">
        <v>45351</v>
      </c>
      <c r="H368" t="s">
        <v>4843</v>
      </c>
      <c r="I368" t="s">
        <v>7233</v>
      </c>
      <c r="J368" t="s">
        <v>1025</v>
      </c>
      <c r="K368" t="s">
        <v>3351</v>
      </c>
      <c r="N368" s="30"/>
      <c r="P368" s="30"/>
      <c r="Q368" s="30"/>
      <c r="R368" s="30"/>
      <c r="S368" s="30"/>
    </row>
    <row r="369" spans="1:19" x14ac:dyDescent="0.25">
      <c r="A369" t="s">
        <v>1129</v>
      </c>
      <c r="B369" t="s">
        <v>5716</v>
      </c>
      <c r="C369" t="s">
        <v>237</v>
      </c>
      <c r="D369" t="str">
        <f>VLOOKUP(C369,'Programas-Mestrado'!$C:$D,2,0)</f>
        <v>PPGE</v>
      </c>
      <c r="E369" t="s">
        <v>517</v>
      </c>
      <c r="F369" s="10">
        <v>44958</v>
      </c>
      <c r="G369" s="10">
        <v>44985</v>
      </c>
      <c r="H369" t="s">
        <v>987</v>
      </c>
      <c r="I369" t="s">
        <v>7233</v>
      </c>
      <c r="J369" t="s">
        <v>3787</v>
      </c>
      <c r="K369" t="s">
        <v>3351</v>
      </c>
      <c r="N369" s="30"/>
      <c r="P369" s="30"/>
      <c r="Q369" s="30"/>
      <c r="R369" s="30"/>
      <c r="S369" s="30"/>
    </row>
    <row r="370" spans="1:19" x14ac:dyDescent="0.25">
      <c r="A370" t="s">
        <v>3993</v>
      </c>
      <c r="B370" t="s">
        <v>4009</v>
      </c>
      <c r="C370" t="s">
        <v>237</v>
      </c>
      <c r="D370" t="str">
        <f>VLOOKUP(C370,'Programas-Mestrado'!$C:$D,2,0)</f>
        <v>PPGE</v>
      </c>
      <c r="E370" t="s">
        <v>517</v>
      </c>
      <c r="F370" s="10">
        <v>44409</v>
      </c>
      <c r="G370" s="10">
        <v>44804</v>
      </c>
      <c r="H370" t="s">
        <v>987</v>
      </c>
      <c r="I370" t="s">
        <v>7233</v>
      </c>
      <c r="J370" t="s">
        <v>1024</v>
      </c>
      <c r="K370" t="s">
        <v>3351</v>
      </c>
      <c r="N370" s="30"/>
      <c r="P370" s="30"/>
      <c r="Q370" s="30"/>
      <c r="R370" s="30"/>
      <c r="S370" s="30"/>
    </row>
    <row r="371" spans="1:19" x14ac:dyDescent="0.25">
      <c r="A371" t="s">
        <v>1126</v>
      </c>
      <c r="B371" t="s">
        <v>5717</v>
      </c>
      <c r="C371" t="s">
        <v>237</v>
      </c>
      <c r="D371" t="str">
        <f>VLOOKUP(C371,'Programas-Mestrado'!$C:$D,2,0)</f>
        <v>PPGE</v>
      </c>
      <c r="E371" t="s">
        <v>517</v>
      </c>
      <c r="F371" s="10">
        <v>43891</v>
      </c>
      <c r="G371" s="10">
        <v>44985</v>
      </c>
      <c r="H371" t="s">
        <v>987</v>
      </c>
      <c r="I371" t="s">
        <v>7233</v>
      </c>
      <c r="J371" t="s">
        <v>3787</v>
      </c>
      <c r="K371" t="s">
        <v>3351</v>
      </c>
      <c r="N371" s="30"/>
      <c r="P371" s="30"/>
      <c r="Q371" s="30"/>
      <c r="R371" s="30"/>
      <c r="S371" s="30"/>
    </row>
    <row r="372" spans="1:19" x14ac:dyDescent="0.25">
      <c r="A372" t="s">
        <v>357</v>
      </c>
      <c r="B372" t="s">
        <v>1737</v>
      </c>
      <c r="C372" t="s">
        <v>237</v>
      </c>
      <c r="D372" t="str">
        <f>VLOOKUP(C372,'Programas-Mestrado'!$C:$D,2,0)</f>
        <v>PPGE</v>
      </c>
      <c r="E372" t="s">
        <v>517</v>
      </c>
      <c r="F372" s="10">
        <v>43709</v>
      </c>
      <c r="G372" s="10">
        <v>44681</v>
      </c>
      <c r="H372" t="s">
        <v>987</v>
      </c>
      <c r="I372" t="s">
        <v>7233</v>
      </c>
      <c r="J372" t="s">
        <v>1024</v>
      </c>
      <c r="K372" t="s">
        <v>3351</v>
      </c>
      <c r="N372" s="30"/>
      <c r="P372" s="30"/>
      <c r="Q372" s="30"/>
      <c r="R372" s="30"/>
      <c r="S372" s="30"/>
    </row>
    <row r="373" spans="1:19" x14ac:dyDescent="0.25">
      <c r="A373" t="s">
        <v>934</v>
      </c>
      <c r="B373" t="s">
        <v>5718</v>
      </c>
      <c r="C373" t="s">
        <v>237</v>
      </c>
      <c r="D373" t="str">
        <f>VLOOKUP(C373,'Programas-Mestrado'!$C:$D,2,0)</f>
        <v>PPGE</v>
      </c>
      <c r="E373" t="s">
        <v>517</v>
      </c>
      <c r="F373" s="10">
        <v>44713</v>
      </c>
      <c r="G373" s="10">
        <v>44985</v>
      </c>
      <c r="H373" t="s">
        <v>987</v>
      </c>
      <c r="I373" t="s">
        <v>7233</v>
      </c>
      <c r="J373" t="s">
        <v>3787</v>
      </c>
      <c r="K373" t="s">
        <v>3351</v>
      </c>
      <c r="N373" s="30"/>
      <c r="P373" s="30"/>
      <c r="Q373" s="30"/>
      <c r="R373" s="30"/>
      <c r="S373" s="30"/>
    </row>
    <row r="374" spans="1:19" x14ac:dyDescent="0.25">
      <c r="A374" t="s">
        <v>999</v>
      </c>
      <c r="B374" t="s">
        <v>5719</v>
      </c>
      <c r="C374" t="s">
        <v>237</v>
      </c>
      <c r="D374" t="str">
        <f>VLOOKUP(C374,'Programas-Mestrado'!$C:$D,2,0)</f>
        <v>PPGE</v>
      </c>
      <c r="E374" t="s">
        <v>517</v>
      </c>
      <c r="F374" s="10">
        <v>43770</v>
      </c>
      <c r="G374" s="10">
        <v>44926</v>
      </c>
      <c r="H374" t="s">
        <v>987</v>
      </c>
      <c r="I374" t="s">
        <v>7233</v>
      </c>
      <c r="J374" t="s">
        <v>3787</v>
      </c>
      <c r="K374" t="s">
        <v>3351</v>
      </c>
      <c r="N374" s="30"/>
      <c r="P374" s="30"/>
      <c r="Q374" s="30"/>
      <c r="R374" s="30"/>
      <c r="S374" s="30"/>
    </row>
    <row r="375" spans="1:19" x14ac:dyDescent="0.25">
      <c r="A375" t="s">
        <v>4211</v>
      </c>
      <c r="B375" t="s">
        <v>5720</v>
      </c>
      <c r="C375" t="s">
        <v>237</v>
      </c>
      <c r="D375" t="str">
        <f>VLOOKUP(C375,'Programas-Mestrado'!$C:$D,2,0)</f>
        <v>PPGE</v>
      </c>
      <c r="E375" t="s">
        <v>517</v>
      </c>
      <c r="F375" s="10">
        <v>44501</v>
      </c>
      <c r="G375" s="10">
        <v>44985</v>
      </c>
      <c r="H375" t="s">
        <v>987</v>
      </c>
      <c r="I375" t="s">
        <v>7233</v>
      </c>
      <c r="J375" t="s">
        <v>3787</v>
      </c>
      <c r="K375" t="s">
        <v>3351</v>
      </c>
      <c r="N375" s="30"/>
      <c r="P375" s="30"/>
      <c r="Q375" s="30"/>
      <c r="R375" s="30"/>
      <c r="S375" s="30"/>
    </row>
    <row r="376" spans="1:19" x14ac:dyDescent="0.25">
      <c r="A376" t="s">
        <v>5590</v>
      </c>
      <c r="B376" t="s">
        <v>5721</v>
      </c>
      <c r="C376" t="s">
        <v>237</v>
      </c>
      <c r="D376" t="str">
        <f>VLOOKUP(C376,'Programas-Mestrado'!$C:$D,2,0)</f>
        <v>PPGE</v>
      </c>
      <c r="E376" t="s">
        <v>517</v>
      </c>
      <c r="F376" s="10">
        <v>43891</v>
      </c>
      <c r="G376" s="10">
        <v>44985</v>
      </c>
      <c r="H376" t="s">
        <v>987</v>
      </c>
      <c r="I376" t="s">
        <v>7233</v>
      </c>
      <c r="J376" t="s">
        <v>3787</v>
      </c>
      <c r="K376" t="s">
        <v>3351</v>
      </c>
      <c r="N376" s="30"/>
      <c r="P376" s="30"/>
      <c r="Q376" s="30"/>
      <c r="R376" s="30"/>
      <c r="S376" s="30"/>
    </row>
    <row r="377" spans="1:19" x14ac:dyDescent="0.25">
      <c r="A377" t="s">
        <v>5076</v>
      </c>
      <c r="B377" t="s">
        <v>5722</v>
      </c>
      <c r="C377" t="s">
        <v>237</v>
      </c>
      <c r="D377" t="str">
        <f>VLOOKUP(C377,'Programas-Mestrado'!$C:$D,2,0)</f>
        <v>PPGE</v>
      </c>
      <c r="E377" t="s">
        <v>517</v>
      </c>
      <c r="F377" s="10">
        <v>44835</v>
      </c>
      <c r="G377" s="10">
        <v>44985</v>
      </c>
      <c r="H377" t="s">
        <v>987</v>
      </c>
      <c r="I377" t="s">
        <v>7233</v>
      </c>
      <c r="J377" t="s">
        <v>3787</v>
      </c>
      <c r="K377" t="s">
        <v>3351</v>
      </c>
      <c r="N377" s="30"/>
      <c r="P377" s="30"/>
      <c r="Q377" s="30"/>
      <c r="R377" s="30"/>
      <c r="S377" s="30"/>
    </row>
    <row r="378" spans="1:19" x14ac:dyDescent="0.25">
      <c r="A378" t="s">
        <v>358</v>
      </c>
      <c r="B378" t="s">
        <v>2331</v>
      </c>
      <c r="C378" t="s">
        <v>237</v>
      </c>
      <c r="D378" t="str">
        <f>VLOOKUP(C378,'Programas-Mestrado'!$C:$D,2,0)</f>
        <v>PPGE</v>
      </c>
      <c r="E378" t="s">
        <v>517</v>
      </c>
      <c r="F378" s="10">
        <v>43709</v>
      </c>
      <c r="G378" s="10">
        <v>43890</v>
      </c>
      <c r="H378" t="s">
        <v>987</v>
      </c>
      <c r="I378" t="s">
        <v>7233</v>
      </c>
      <c r="J378" t="s">
        <v>1024</v>
      </c>
      <c r="K378" t="s">
        <v>3351</v>
      </c>
      <c r="N378" s="30"/>
      <c r="P378" s="30"/>
      <c r="Q378" s="30"/>
      <c r="R378" s="30"/>
      <c r="S378" s="30"/>
    </row>
    <row r="379" spans="1:19" x14ac:dyDescent="0.25">
      <c r="A379" t="s">
        <v>1127</v>
      </c>
      <c r="B379" t="s">
        <v>5723</v>
      </c>
      <c r="C379" t="s">
        <v>237</v>
      </c>
      <c r="D379" t="str">
        <f>VLOOKUP(C379,'Programas-Mestrado'!$C:$D,2,0)</f>
        <v>PPGE</v>
      </c>
      <c r="E379" t="s">
        <v>517</v>
      </c>
      <c r="F379" s="10">
        <v>43891</v>
      </c>
      <c r="G379" s="10">
        <v>44985</v>
      </c>
      <c r="H379" t="s">
        <v>987</v>
      </c>
      <c r="I379" t="s">
        <v>7233</v>
      </c>
      <c r="J379" t="s">
        <v>3787</v>
      </c>
      <c r="K379" t="s">
        <v>3351</v>
      </c>
      <c r="N379" s="30"/>
      <c r="P379" s="30"/>
      <c r="Q379" s="30"/>
      <c r="R379" s="30"/>
      <c r="S379" s="30"/>
    </row>
    <row r="380" spans="1:19" x14ac:dyDescent="0.25">
      <c r="A380" t="s">
        <v>933</v>
      </c>
      <c r="B380" t="s">
        <v>2332</v>
      </c>
      <c r="C380" t="s">
        <v>237</v>
      </c>
      <c r="D380" t="str">
        <f>VLOOKUP(C380,'Programas-Mestrado'!$C:$D,2,0)</f>
        <v>PPGE</v>
      </c>
      <c r="E380" t="s">
        <v>517</v>
      </c>
      <c r="F380" s="10">
        <v>43709</v>
      </c>
      <c r="G380" s="10">
        <v>43861</v>
      </c>
      <c r="H380" t="s">
        <v>987</v>
      </c>
      <c r="I380" t="s">
        <v>7233</v>
      </c>
      <c r="J380" t="s">
        <v>1024</v>
      </c>
      <c r="K380" t="s">
        <v>3351</v>
      </c>
      <c r="N380" s="30"/>
      <c r="P380" s="30"/>
      <c r="Q380" s="30"/>
      <c r="R380" s="30"/>
      <c r="S380" s="30"/>
    </row>
    <row r="381" spans="1:19" x14ac:dyDescent="0.25">
      <c r="A381" t="s">
        <v>887</v>
      </c>
      <c r="B381" t="s">
        <v>5724</v>
      </c>
      <c r="C381" t="s">
        <v>237</v>
      </c>
      <c r="D381" t="str">
        <f>VLOOKUP(C381,'Programas-Mestrado'!$C:$D,2,0)</f>
        <v>PPGE</v>
      </c>
      <c r="E381" t="s">
        <v>517</v>
      </c>
      <c r="F381" s="10">
        <v>44682</v>
      </c>
      <c r="G381" s="10">
        <v>44985</v>
      </c>
      <c r="H381" t="s">
        <v>987</v>
      </c>
      <c r="I381" t="s">
        <v>7233</v>
      </c>
      <c r="J381" t="s">
        <v>3787</v>
      </c>
      <c r="K381" t="s">
        <v>3351</v>
      </c>
      <c r="N381" s="30"/>
      <c r="P381" s="30"/>
      <c r="Q381" s="30"/>
      <c r="R381" s="30"/>
      <c r="S381" s="30"/>
    </row>
    <row r="382" spans="1:19" x14ac:dyDescent="0.25">
      <c r="A382" t="s">
        <v>5077</v>
      </c>
      <c r="B382" t="s">
        <v>5725</v>
      </c>
      <c r="C382" t="s">
        <v>237</v>
      </c>
      <c r="D382" t="str">
        <f>VLOOKUP(C382,'Programas-Mestrado'!$C:$D,2,0)</f>
        <v>PPGE</v>
      </c>
      <c r="E382" t="s">
        <v>517</v>
      </c>
      <c r="F382" s="10">
        <v>44835</v>
      </c>
      <c r="G382" s="10">
        <v>44985</v>
      </c>
      <c r="H382" t="s">
        <v>987</v>
      </c>
      <c r="I382" t="s">
        <v>7233</v>
      </c>
      <c r="J382" t="s">
        <v>3787</v>
      </c>
      <c r="K382" t="s">
        <v>3351</v>
      </c>
      <c r="N382" s="30"/>
      <c r="P382" s="30"/>
      <c r="Q382" s="30"/>
      <c r="R382" s="30"/>
      <c r="S382" s="30"/>
    </row>
    <row r="383" spans="1:19" x14ac:dyDescent="0.25">
      <c r="A383" t="s">
        <v>964</v>
      </c>
      <c r="B383" t="s">
        <v>5726</v>
      </c>
      <c r="C383" t="s">
        <v>237</v>
      </c>
      <c r="D383" t="str">
        <f>VLOOKUP(C383,'Programas-Mestrado'!$C:$D,2,0)</f>
        <v>PPGE</v>
      </c>
      <c r="E383" t="s">
        <v>517</v>
      </c>
      <c r="F383" s="10">
        <v>43709</v>
      </c>
      <c r="G383" s="10">
        <v>44985</v>
      </c>
      <c r="H383" t="s">
        <v>987</v>
      </c>
      <c r="I383" t="s">
        <v>7233</v>
      </c>
      <c r="J383" t="s">
        <v>3787</v>
      </c>
      <c r="K383" t="s">
        <v>3351</v>
      </c>
      <c r="N383" s="30"/>
      <c r="P383" s="30"/>
      <c r="Q383" s="30"/>
      <c r="R383" s="30"/>
      <c r="S383" s="30"/>
    </row>
    <row r="384" spans="1:19" x14ac:dyDescent="0.25">
      <c r="A384" t="s">
        <v>536</v>
      </c>
      <c r="B384" t="s">
        <v>5727</v>
      </c>
      <c r="C384" t="s">
        <v>237</v>
      </c>
      <c r="D384" t="str">
        <f>VLOOKUP(C384,'Programas-Mestrado'!$C:$D,2,0)</f>
        <v>PPGE</v>
      </c>
      <c r="E384" t="s">
        <v>517</v>
      </c>
      <c r="F384" s="10">
        <v>43709</v>
      </c>
      <c r="G384" s="10">
        <v>44985</v>
      </c>
      <c r="H384" t="s">
        <v>987</v>
      </c>
      <c r="I384" t="s">
        <v>7233</v>
      </c>
      <c r="J384" t="s">
        <v>3787</v>
      </c>
      <c r="K384" t="s">
        <v>3351</v>
      </c>
      <c r="N384" s="30"/>
      <c r="P384" s="30"/>
      <c r="Q384" s="30"/>
      <c r="R384" s="30"/>
      <c r="S384" s="30"/>
    </row>
    <row r="385" spans="1:19" x14ac:dyDescent="0.25">
      <c r="A385" t="s">
        <v>926</v>
      </c>
      <c r="B385" t="s">
        <v>1738</v>
      </c>
      <c r="C385" t="s">
        <v>237</v>
      </c>
      <c r="D385" t="str">
        <f>VLOOKUP(C385,'Programas-Mestrado'!$C:$D,2,0)</f>
        <v>PPGE</v>
      </c>
      <c r="E385" t="s">
        <v>517</v>
      </c>
      <c r="F385" s="10">
        <v>43709</v>
      </c>
      <c r="G385" s="10">
        <v>44439</v>
      </c>
      <c r="H385" t="s">
        <v>987</v>
      </c>
      <c r="I385" t="s">
        <v>7233</v>
      </c>
      <c r="J385" t="s">
        <v>3381</v>
      </c>
      <c r="K385" t="s">
        <v>3351</v>
      </c>
      <c r="N385" s="30"/>
      <c r="P385" s="30"/>
      <c r="Q385" s="30"/>
      <c r="R385" s="30"/>
      <c r="S385" s="30"/>
    </row>
    <row r="386" spans="1:19" x14ac:dyDescent="0.25">
      <c r="A386" t="s">
        <v>359</v>
      </c>
      <c r="B386" t="s">
        <v>1739</v>
      </c>
      <c r="C386" t="s">
        <v>237</v>
      </c>
      <c r="D386" t="str">
        <f>VLOOKUP(C386,'Programas-Mestrado'!$C:$D,2,0)</f>
        <v>PPGE</v>
      </c>
      <c r="E386" t="s">
        <v>517</v>
      </c>
      <c r="F386" s="10">
        <v>43709</v>
      </c>
      <c r="G386" s="10">
        <v>44408</v>
      </c>
      <c r="H386" t="s">
        <v>987</v>
      </c>
      <c r="I386" t="s">
        <v>7233</v>
      </c>
      <c r="J386" t="s">
        <v>1024</v>
      </c>
      <c r="K386" t="s">
        <v>3351</v>
      </c>
      <c r="N386" s="30"/>
      <c r="P386" s="30"/>
      <c r="Q386" s="30"/>
      <c r="R386" s="30"/>
      <c r="S386" s="30"/>
    </row>
    <row r="387" spans="1:19" x14ac:dyDescent="0.25">
      <c r="A387" t="s">
        <v>549</v>
      </c>
      <c r="B387" t="s">
        <v>1740</v>
      </c>
      <c r="C387" t="s">
        <v>237</v>
      </c>
      <c r="D387" t="str">
        <f>VLOOKUP(C387,'Programas-Mestrado'!$C:$D,2,0)</f>
        <v>PPGE</v>
      </c>
      <c r="E387" t="s">
        <v>517</v>
      </c>
      <c r="F387" s="10">
        <v>43709</v>
      </c>
      <c r="G387" s="10">
        <v>44804</v>
      </c>
      <c r="H387" t="s">
        <v>987</v>
      </c>
      <c r="I387" t="s">
        <v>7233</v>
      </c>
      <c r="J387" t="s">
        <v>3381</v>
      </c>
      <c r="K387" t="s">
        <v>3351</v>
      </c>
      <c r="N387" s="30"/>
      <c r="P387" s="30"/>
      <c r="Q387" s="30"/>
      <c r="R387" s="30"/>
      <c r="S387" s="30"/>
    </row>
    <row r="388" spans="1:19" x14ac:dyDescent="0.25">
      <c r="A388" t="s">
        <v>4098</v>
      </c>
      <c r="B388" t="s">
        <v>4110</v>
      </c>
      <c r="C388" t="s">
        <v>237</v>
      </c>
      <c r="D388" t="str">
        <f>VLOOKUP(C388,'Programas-Mestrado'!$C:$D,2,0)</f>
        <v>PPGE</v>
      </c>
      <c r="E388" t="s">
        <v>517</v>
      </c>
      <c r="F388" s="10">
        <v>44440</v>
      </c>
      <c r="G388" s="10">
        <v>44957</v>
      </c>
      <c r="H388" t="s">
        <v>987</v>
      </c>
      <c r="I388" t="s">
        <v>7233</v>
      </c>
      <c r="J388" t="s">
        <v>1025</v>
      </c>
      <c r="K388" t="s">
        <v>3351</v>
      </c>
      <c r="N388" s="30"/>
      <c r="P388" s="30"/>
      <c r="Q388" s="30"/>
      <c r="R388" s="30"/>
      <c r="S388" s="30"/>
    </row>
    <row r="389" spans="1:19" x14ac:dyDescent="0.25">
      <c r="A389" t="s">
        <v>1128</v>
      </c>
      <c r="B389" t="s">
        <v>5728</v>
      </c>
      <c r="C389" t="s">
        <v>237</v>
      </c>
      <c r="D389" t="str">
        <f>VLOOKUP(C389,'Programas-Mestrado'!$C:$D,2,0)</f>
        <v>PPGE</v>
      </c>
      <c r="E389" t="s">
        <v>517</v>
      </c>
      <c r="F389" s="10">
        <v>43891</v>
      </c>
      <c r="G389" s="10">
        <v>44985</v>
      </c>
      <c r="H389" t="s">
        <v>987</v>
      </c>
      <c r="I389" t="s">
        <v>7233</v>
      </c>
      <c r="J389" t="s">
        <v>3787</v>
      </c>
      <c r="K389" t="s">
        <v>3351</v>
      </c>
      <c r="N389" s="30"/>
      <c r="P389" s="30"/>
      <c r="Q389" s="30"/>
      <c r="R389" s="30"/>
      <c r="S389" s="30"/>
    </row>
    <row r="390" spans="1:19" x14ac:dyDescent="0.25">
      <c r="A390" t="s">
        <v>781</v>
      </c>
      <c r="B390" t="s">
        <v>1741</v>
      </c>
      <c r="C390" t="s">
        <v>237</v>
      </c>
      <c r="D390" t="str">
        <f>VLOOKUP(C390,'Programas-Mestrado'!$C:$D,2,0)</f>
        <v>PPGE</v>
      </c>
      <c r="E390" t="s">
        <v>517</v>
      </c>
      <c r="F390" s="10">
        <v>43709</v>
      </c>
      <c r="G390" s="10">
        <v>44834</v>
      </c>
      <c r="H390" t="s">
        <v>987</v>
      </c>
      <c r="I390" t="s">
        <v>7233</v>
      </c>
      <c r="J390" t="s">
        <v>1024</v>
      </c>
      <c r="K390" t="s">
        <v>3351</v>
      </c>
      <c r="N390" s="30"/>
      <c r="P390" s="30"/>
      <c r="Q390" s="30"/>
      <c r="R390" s="30"/>
      <c r="S390" s="30"/>
    </row>
    <row r="391" spans="1:19" x14ac:dyDescent="0.25">
      <c r="A391" t="s">
        <v>882</v>
      </c>
      <c r="B391" t="s">
        <v>1742</v>
      </c>
      <c r="C391" t="s">
        <v>237</v>
      </c>
      <c r="D391" t="str">
        <f>VLOOKUP(C391,'Programas-Mestrado'!$C:$D,2,0)</f>
        <v>PPGE</v>
      </c>
      <c r="E391" t="s">
        <v>517</v>
      </c>
      <c r="F391" s="10">
        <v>43709</v>
      </c>
      <c r="G391" s="10">
        <v>44439</v>
      </c>
      <c r="H391" t="s">
        <v>987</v>
      </c>
      <c r="I391" t="s">
        <v>7233</v>
      </c>
      <c r="J391" t="s">
        <v>1025</v>
      </c>
      <c r="K391" t="s">
        <v>3351</v>
      </c>
      <c r="N391" s="30"/>
      <c r="P391" s="30"/>
      <c r="Q391" s="30"/>
      <c r="R391" s="30"/>
      <c r="S391" s="30"/>
    </row>
    <row r="392" spans="1:19" x14ac:dyDescent="0.25">
      <c r="A392" t="s">
        <v>360</v>
      </c>
      <c r="B392" t="s">
        <v>1743</v>
      </c>
      <c r="C392" t="s">
        <v>237</v>
      </c>
      <c r="D392" t="str">
        <f>VLOOKUP(C392,'Programas-Mestrado'!$C:$D,2,0)</f>
        <v>PPGE</v>
      </c>
      <c r="E392" t="s">
        <v>517</v>
      </c>
      <c r="F392" s="10">
        <v>43709</v>
      </c>
      <c r="G392" s="10">
        <v>44926</v>
      </c>
      <c r="H392" t="s">
        <v>987</v>
      </c>
      <c r="I392" t="s">
        <v>7233</v>
      </c>
      <c r="J392" t="s">
        <v>3381</v>
      </c>
      <c r="K392" t="s">
        <v>3351</v>
      </c>
      <c r="N392" s="30"/>
      <c r="P392" s="30"/>
      <c r="Q392" s="30"/>
      <c r="R392" s="30"/>
      <c r="S392" s="30"/>
    </row>
    <row r="393" spans="1:19" x14ac:dyDescent="0.25">
      <c r="A393" t="s">
        <v>1008</v>
      </c>
      <c r="B393" t="s">
        <v>1744</v>
      </c>
      <c r="C393" t="s">
        <v>237</v>
      </c>
      <c r="D393" t="str">
        <f>VLOOKUP(C393,'Programas-Mestrado'!$C:$D,2,0)</f>
        <v>PPGE</v>
      </c>
      <c r="E393" t="s">
        <v>517</v>
      </c>
      <c r="F393" s="10">
        <v>43862</v>
      </c>
      <c r="G393" s="10">
        <v>44712</v>
      </c>
      <c r="H393" t="s">
        <v>987</v>
      </c>
      <c r="I393" t="s">
        <v>7233</v>
      </c>
      <c r="J393" t="s">
        <v>1025</v>
      </c>
      <c r="K393" t="s">
        <v>3351</v>
      </c>
      <c r="N393" s="30"/>
      <c r="P393" s="30"/>
      <c r="Q393" s="30"/>
      <c r="R393" s="30"/>
      <c r="S393" s="30"/>
    </row>
    <row r="394" spans="1:19" x14ac:dyDescent="0.25">
      <c r="A394" t="s">
        <v>361</v>
      </c>
      <c r="B394" t="s">
        <v>2333</v>
      </c>
      <c r="C394" t="s">
        <v>237</v>
      </c>
      <c r="D394" t="str">
        <f>VLOOKUP(C394,'Programas-Mestrado'!$C:$D,2,0)</f>
        <v>PPGE</v>
      </c>
      <c r="E394" t="s">
        <v>517</v>
      </c>
      <c r="F394" s="10">
        <v>43709</v>
      </c>
      <c r="G394" s="10">
        <v>43769</v>
      </c>
      <c r="H394" t="s">
        <v>987</v>
      </c>
      <c r="I394" t="s">
        <v>7233</v>
      </c>
      <c r="J394" t="s">
        <v>1023</v>
      </c>
      <c r="K394" t="s">
        <v>3351</v>
      </c>
      <c r="N394" s="30"/>
      <c r="P394" s="30"/>
      <c r="Q394" s="30"/>
      <c r="R394" s="30"/>
      <c r="S394" s="30"/>
    </row>
    <row r="395" spans="1:19" x14ac:dyDescent="0.25">
      <c r="A395" t="s">
        <v>1009</v>
      </c>
      <c r="B395" t="s">
        <v>5729</v>
      </c>
      <c r="C395" t="s">
        <v>237</v>
      </c>
      <c r="D395" t="str">
        <f>VLOOKUP(C395,'Programas-Mestrado'!$C:$D,2,0)</f>
        <v>PPGE</v>
      </c>
      <c r="E395" t="s">
        <v>517</v>
      </c>
      <c r="F395" s="10">
        <v>43862</v>
      </c>
      <c r="G395" s="10">
        <v>44834</v>
      </c>
      <c r="H395" t="s">
        <v>987</v>
      </c>
      <c r="I395" t="s">
        <v>7233</v>
      </c>
      <c r="J395" t="s">
        <v>3787</v>
      </c>
      <c r="K395" t="s">
        <v>3351</v>
      </c>
      <c r="N395" s="30"/>
      <c r="P395" s="30"/>
      <c r="Q395" s="30"/>
      <c r="R395" s="30"/>
      <c r="S395" s="30"/>
    </row>
    <row r="396" spans="1:19" x14ac:dyDescent="0.25">
      <c r="A396" t="s">
        <v>362</v>
      </c>
      <c r="B396" t="s">
        <v>1745</v>
      </c>
      <c r="C396" t="s">
        <v>237</v>
      </c>
      <c r="D396" t="str">
        <f>VLOOKUP(C396,'Programas-Mestrado'!$C:$D,2,0)</f>
        <v>PPGE</v>
      </c>
      <c r="E396" t="s">
        <v>517</v>
      </c>
      <c r="F396" s="10">
        <v>43709</v>
      </c>
      <c r="G396" s="10">
        <v>44408</v>
      </c>
      <c r="H396" t="s">
        <v>987</v>
      </c>
      <c r="I396" t="s">
        <v>7233</v>
      </c>
      <c r="J396" t="s">
        <v>1025</v>
      </c>
      <c r="K396" t="s">
        <v>3351</v>
      </c>
      <c r="N396" s="30"/>
      <c r="P396" s="30"/>
      <c r="Q396" s="30"/>
      <c r="R396" s="30"/>
      <c r="S396" s="30"/>
    </row>
    <row r="397" spans="1:19" x14ac:dyDescent="0.25">
      <c r="A397" t="s">
        <v>529</v>
      </c>
      <c r="B397" t="s">
        <v>2334</v>
      </c>
      <c r="C397" t="s">
        <v>237</v>
      </c>
      <c r="D397" t="str">
        <f>VLOOKUP(C397,'Programas-Mestrado'!$C:$D,2,0)</f>
        <v>PPGE</v>
      </c>
      <c r="E397" t="s">
        <v>517</v>
      </c>
      <c r="F397" s="10">
        <v>43709</v>
      </c>
      <c r="G397" s="10">
        <v>43769</v>
      </c>
      <c r="H397" t="s">
        <v>987</v>
      </c>
      <c r="I397" t="s">
        <v>7233</v>
      </c>
      <c r="J397" t="s">
        <v>1023</v>
      </c>
      <c r="K397" t="s">
        <v>3351</v>
      </c>
      <c r="N397" s="30"/>
      <c r="P397" s="30"/>
      <c r="Q397" s="30"/>
      <c r="R397" s="30"/>
      <c r="S397" s="30"/>
    </row>
    <row r="398" spans="1:19" x14ac:dyDescent="0.25">
      <c r="A398" t="s">
        <v>3468</v>
      </c>
      <c r="B398" t="s">
        <v>3480</v>
      </c>
      <c r="C398" t="s">
        <v>237</v>
      </c>
      <c r="D398" t="str">
        <f>VLOOKUP(C398,'Programas-Mestrado'!$C:$D,2,0)</f>
        <v>PPGE</v>
      </c>
      <c r="E398" t="s">
        <v>517</v>
      </c>
      <c r="F398" s="10">
        <v>44105</v>
      </c>
      <c r="G398" s="10">
        <v>44620</v>
      </c>
      <c r="H398" t="s">
        <v>987</v>
      </c>
      <c r="I398" t="s">
        <v>7233</v>
      </c>
      <c r="J398" t="s">
        <v>1025</v>
      </c>
      <c r="K398" t="s">
        <v>3351</v>
      </c>
      <c r="N398" s="30"/>
      <c r="P398" s="30"/>
      <c r="Q398" s="30"/>
      <c r="R398" s="30"/>
      <c r="S398" s="30"/>
    </row>
    <row r="399" spans="1:19" x14ac:dyDescent="0.25">
      <c r="A399" t="s">
        <v>883</v>
      </c>
      <c r="B399" t="s">
        <v>1746</v>
      </c>
      <c r="C399" t="s">
        <v>237</v>
      </c>
      <c r="D399" t="str">
        <f>VLOOKUP(C399,'Programas-Mestrado'!$C:$D,2,0)</f>
        <v>PPGE</v>
      </c>
      <c r="E399" t="s">
        <v>517</v>
      </c>
      <c r="F399" s="10">
        <v>43709</v>
      </c>
      <c r="G399" s="10">
        <v>44957</v>
      </c>
      <c r="H399" t="s">
        <v>987</v>
      </c>
      <c r="I399" t="s">
        <v>7233</v>
      </c>
      <c r="J399" t="s">
        <v>1024</v>
      </c>
      <c r="K399" t="s">
        <v>3351</v>
      </c>
      <c r="N399" s="30"/>
      <c r="P399" s="30"/>
      <c r="Q399" s="30"/>
      <c r="R399" s="30"/>
      <c r="S399" s="30"/>
    </row>
    <row r="400" spans="1:19" x14ac:dyDescent="0.25">
      <c r="A400" t="s">
        <v>363</v>
      </c>
      <c r="B400" t="s">
        <v>1747</v>
      </c>
      <c r="C400" t="s">
        <v>237</v>
      </c>
      <c r="D400" t="str">
        <f>VLOOKUP(C400,'Programas-Mestrado'!$C:$D,2,0)</f>
        <v>PPGE</v>
      </c>
      <c r="E400" t="s">
        <v>517</v>
      </c>
      <c r="F400" s="10">
        <v>43709</v>
      </c>
      <c r="G400" s="10">
        <v>44286</v>
      </c>
      <c r="H400" t="s">
        <v>987</v>
      </c>
      <c r="I400" t="s">
        <v>7233</v>
      </c>
      <c r="J400" t="s">
        <v>1024</v>
      </c>
      <c r="K400" t="s">
        <v>3351</v>
      </c>
      <c r="N400" s="30"/>
      <c r="P400" s="30"/>
      <c r="Q400" s="30"/>
      <c r="R400" s="30"/>
      <c r="S400" s="30"/>
    </row>
    <row r="401" spans="1:19" x14ac:dyDescent="0.25">
      <c r="A401" t="s">
        <v>892</v>
      </c>
      <c r="B401" t="s">
        <v>5730</v>
      </c>
      <c r="C401" t="s">
        <v>237</v>
      </c>
      <c r="D401" t="str">
        <f>VLOOKUP(C401,'Programas-Mestrado'!$C:$D,2,0)</f>
        <v>PPGE</v>
      </c>
      <c r="E401" t="s">
        <v>517</v>
      </c>
      <c r="F401" s="10">
        <v>44621</v>
      </c>
      <c r="G401" s="10">
        <v>44985</v>
      </c>
      <c r="H401" t="s">
        <v>987</v>
      </c>
      <c r="I401" t="s">
        <v>7233</v>
      </c>
      <c r="J401" t="s">
        <v>3787</v>
      </c>
      <c r="K401" t="s">
        <v>3351</v>
      </c>
      <c r="N401" s="30"/>
      <c r="P401" s="30"/>
      <c r="Q401" s="30"/>
      <c r="R401" s="30"/>
      <c r="S401" s="30"/>
    </row>
    <row r="402" spans="1:19" x14ac:dyDescent="0.25">
      <c r="A402" t="s">
        <v>93</v>
      </c>
      <c r="B402" t="s">
        <v>5731</v>
      </c>
      <c r="C402" t="s">
        <v>237</v>
      </c>
      <c r="D402" t="str">
        <f>VLOOKUP(C402,'Programas-Mestrado'!$C:$D,2,0)</f>
        <v>PPGE</v>
      </c>
      <c r="E402" t="s">
        <v>517</v>
      </c>
      <c r="F402" s="10">
        <v>44409</v>
      </c>
      <c r="G402" s="10">
        <v>44985</v>
      </c>
      <c r="H402" t="s">
        <v>987</v>
      </c>
      <c r="I402" t="s">
        <v>7233</v>
      </c>
      <c r="J402" t="s">
        <v>3787</v>
      </c>
      <c r="K402" t="s">
        <v>3351</v>
      </c>
      <c r="N402" s="30"/>
      <c r="P402" s="30"/>
      <c r="Q402" s="30"/>
      <c r="R402" s="30"/>
      <c r="S402" s="30"/>
    </row>
    <row r="403" spans="1:19" x14ac:dyDescent="0.25">
      <c r="A403" t="s">
        <v>4293</v>
      </c>
      <c r="B403" t="s">
        <v>5732</v>
      </c>
      <c r="C403" t="s">
        <v>237</v>
      </c>
      <c r="D403" t="str">
        <f>VLOOKUP(C403,'Programas-Mestrado'!$C:$D,2,0)</f>
        <v>PPGE</v>
      </c>
      <c r="E403" t="s">
        <v>517</v>
      </c>
      <c r="F403" s="10">
        <v>44621</v>
      </c>
      <c r="G403" s="10">
        <v>44985</v>
      </c>
      <c r="H403" t="s">
        <v>987</v>
      </c>
      <c r="I403" t="s">
        <v>7233</v>
      </c>
      <c r="J403" t="s">
        <v>3787</v>
      </c>
      <c r="K403" t="s">
        <v>3351</v>
      </c>
      <c r="N403" s="30"/>
      <c r="P403" s="30"/>
      <c r="Q403" s="30"/>
      <c r="R403" s="30"/>
      <c r="S403" s="30"/>
    </row>
    <row r="404" spans="1:19" x14ac:dyDescent="0.25">
      <c r="A404" t="s">
        <v>364</v>
      </c>
      <c r="B404" t="s">
        <v>2335</v>
      </c>
      <c r="C404" t="s">
        <v>237</v>
      </c>
      <c r="D404" t="str">
        <f>VLOOKUP(C404,'Programas-Mestrado'!$C:$D,2,0)</f>
        <v>PPGE</v>
      </c>
      <c r="E404" t="s">
        <v>517</v>
      </c>
      <c r="F404" s="10">
        <v>43709</v>
      </c>
      <c r="G404" s="10">
        <v>43769</v>
      </c>
      <c r="H404" t="s">
        <v>987</v>
      </c>
      <c r="I404" t="s">
        <v>7233</v>
      </c>
      <c r="J404" t="s">
        <v>1024</v>
      </c>
      <c r="K404" t="s">
        <v>3351</v>
      </c>
      <c r="N404" s="30"/>
      <c r="P404" s="30"/>
      <c r="Q404" s="30"/>
      <c r="R404" s="30"/>
      <c r="S404" s="30"/>
    </row>
    <row r="405" spans="1:19" x14ac:dyDescent="0.25">
      <c r="A405" t="s">
        <v>5220</v>
      </c>
      <c r="B405" t="s">
        <v>5733</v>
      </c>
      <c r="C405" t="s">
        <v>237</v>
      </c>
      <c r="D405" t="str">
        <f>VLOOKUP(C405,'Programas-Mestrado'!$C:$D,2,0)</f>
        <v>PPGE</v>
      </c>
      <c r="E405" t="s">
        <v>517</v>
      </c>
      <c r="F405" s="10">
        <v>44958</v>
      </c>
      <c r="G405" s="10">
        <v>44985</v>
      </c>
      <c r="H405" t="s">
        <v>987</v>
      </c>
      <c r="I405" t="s">
        <v>7233</v>
      </c>
      <c r="J405" t="s">
        <v>3787</v>
      </c>
      <c r="K405" t="s">
        <v>3351</v>
      </c>
      <c r="N405" s="30"/>
      <c r="P405" s="30"/>
      <c r="Q405" s="30"/>
      <c r="R405" s="30"/>
      <c r="S405" s="30"/>
    </row>
    <row r="406" spans="1:19" x14ac:dyDescent="0.25">
      <c r="A406" t="s">
        <v>95</v>
      </c>
      <c r="B406" t="s">
        <v>5734</v>
      </c>
      <c r="C406" t="s">
        <v>237</v>
      </c>
      <c r="D406" t="str">
        <f>VLOOKUP(C406,'Programas-Mestrado'!$C:$D,2,0)</f>
        <v>PPGE</v>
      </c>
      <c r="E406" t="s">
        <v>517</v>
      </c>
      <c r="F406" s="10">
        <v>44805</v>
      </c>
      <c r="G406" s="10">
        <v>44985</v>
      </c>
      <c r="H406" t="s">
        <v>987</v>
      </c>
      <c r="I406" t="s">
        <v>7233</v>
      </c>
      <c r="J406" t="s">
        <v>3787</v>
      </c>
      <c r="K406" t="s">
        <v>3351</v>
      </c>
      <c r="N406" s="30"/>
      <c r="P406" s="30"/>
      <c r="Q406" s="30"/>
      <c r="R406" s="30"/>
      <c r="S406" s="30"/>
    </row>
    <row r="407" spans="1:19" x14ac:dyDescent="0.25">
      <c r="A407" t="s">
        <v>365</v>
      </c>
      <c r="B407" t="s">
        <v>2336</v>
      </c>
      <c r="C407" t="s">
        <v>237</v>
      </c>
      <c r="D407" t="str">
        <f>VLOOKUP(C407,'Programas-Mestrado'!$C:$D,2,0)</f>
        <v>PPGE</v>
      </c>
      <c r="E407" t="s">
        <v>517</v>
      </c>
      <c r="F407" s="10">
        <v>43709</v>
      </c>
      <c r="G407" s="10">
        <v>43890</v>
      </c>
      <c r="H407" t="s">
        <v>987</v>
      </c>
      <c r="I407" t="s">
        <v>7233</v>
      </c>
      <c r="J407" t="s">
        <v>1024</v>
      </c>
      <c r="K407" t="s">
        <v>3351</v>
      </c>
      <c r="N407" s="30"/>
      <c r="P407" s="30"/>
      <c r="Q407" s="30"/>
      <c r="R407" s="30"/>
      <c r="S407" s="30"/>
    </row>
    <row r="408" spans="1:19" x14ac:dyDescent="0.25">
      <c r="A408" t="s">
        <v>4186</v>
      </c>
      <c r="B408" t="s">
        <v>5735</v>
      </c>
      <c r="C408" t="s">
        <v>237</v>
      </c>
      <c r="D408" t="str">
        <f>VLOOKUP(C408,'Programas-Mestrado'!$C:$D,2,0)</f>
        <v>PPGE</v>
      </c>
      <c r="E408" t="s">
        <v>517</v>
      </c>
      <c r="F408" s="10">
        <v>44470</v>
      </c>
      <c r="G408" s="10">
        <v>44985</v>
      </c>
      <c r="H408" t="s">
        <v>987</v>
      </c>
      <c r="I408" t="s">
        <v>7233</v>
      </c>
      <c r="J408" t="s">
        <v>3787</v>
      </c>
      <c r="K408" t="s">
        <v>3351</v>
      </c>
      <c r="N408" s="30"/>
      <c r="P408" s="30"/>
      <c r="Q408" s="30"/>
      <c r="R408" s="30"/>
      <c r="S408" s="30"/>
    </row>
    <row r="409" spans="1:19" x14ac:dyDescent="0.25">
      <c r="A409" t="s">
        <v>5591</v>
      </c>
      <c r="B409" t="s">
        <v>5736</v>
      </c>
      <c r="C409" t="s">
        <v>237</v>
      </c>
      <c r="D409" t="str">
        <f>VLOOKUP(C409,'Programas-Mestrado'!$C:$D,2,0)</f>
        <v>PPGE</v>
      </c>
      <c r="E409" t="s">
        <v>517</v>
      </c>
      <c r="F409" s="10">
        <v>43891</v>
      </c>
      <c r="G409" s="10">
        <v>44985</v>
      </c>
      <c r="H409" t="s">
        <v>987</v>
      </c>
      <c r="I409" t="s">
        <v>7233</v>
      </c>
      <c r="J409" t="s">
        <v>3787</v>
      </c>
      <c r="K409" t="s">
        <v>3351</v>
      </c>
      <c r="N409" s="30"/>
      <c r="P409" s="30"/>
      <c r="Q409" s="30"/>
      <c r="R409" s="30"/>
      <c r="S409" s="30"/>
    </row>
    <row r="410" spans="1:19" x14ac:dyDescent="0.25">
      <c r="A410" t="s">
        <v>366</v>
      </c>
      <c r="B410" t="s">
        <v>1748</v>
      </c>
      <c r="C410" t="s">
        <v>237</v>
      </c>
      <c r="D410" t="str">
        <f>VLOOKUP(C410,'Programas-Mestrado'!$C:$D,2,0)</f>
        <v>PPGE</v>
      </c>
      <c r="E410" t="s">
        <v>517</v>
      </c>
      <c r="F410" s="10">
        <v>43709</v>
      </c>
      <c r="G410" s="10">
        <v>44104</v>
      </c>
      <c r="H410" t="s">
        <v>987</v>
      </c>
      <c r="I410" t="s">
        <v>7233</v>
      </c>
      <c r="J410" t="s">
        <v>1024</v>
      </c>
      <c r="K410" t="s">
        <v>3351</v>
      </c>
      <c r="N410" s="30"/>
      <c r="P410" s="30"/>
      <c r="Q410" s="30"/>
      <c r="R410" s="30"/>
      <c r="S410" s="30"/>
    </row>
    <row r="411" spans="1:19" x14ac:dyDescent="0.25">
      <c r="A411" t="s">
        <v>367</v>
      </c>
      <c r="B411" t="s">
        <v>1749</v>
      </c>
      <c r="C411" t="s">
        <v>237</v>
      </c>
      <c r="D411" t="str">
        <f>VLOOKUP(C411,'Programas-Mestrado'!$C:$D,2,0)</f>
        <v>PPGE</v>
      </c>
      <c r="E411" t="s">
        <v>517</v>
      </c>
      <c r="F411" s="10">
        <v>43709</v>
      </c>
      <c r="G411" s="10">
        <v>44500</v>
      </c>
      <c r="H411" t="s">
        <v>987</v>
      </c>
      <c r="I411" t="s">
        <v>7233</v>
      </c>
      <c r="J411" t="s">
        <v>1025</v>
      </c>
      <c r="K411" t="s">
        <v>3351</v>
      </c>
      <c r="N411" s="30"/>
      <c r="P411" s="30"/>
      <c r="Q411" s="30"/>
      <c r="R411" s="30"/>
      <c r="S411" s="30"/>
    </row>
    <row r="412" spans="1:19" x14ac:dyDescent="0.25">
      <c r="A412" t="s">
        <v>3788</v>
      </c>
      <c r="B412" t="s">
        <v>5737</v>
      </c>
      <c r="C412" t="s">
        <v>237</v>
      </c>
      <c r="D412" t="str">
        <f>VLOOKUP(C412,'Programas-Mestrado'!$C:$D,2,0)</f>
        <v>PPGE</v>
      </c>
      <c r="E412" t="s">
        <v>517</v>
      </c>
      <c r="F412" s="10">
        <v>44287</v>
      </c>
      <c r="G412" s="10">
        <v>44985</v>
      </c>
      <c r="H412" t="s">
        <v>987</v>
      </c>
      <c r="I412" t="s">
        <v>7233</v>
      </c>
      <c r="J412" t="s">
        <v>3787</v>
      </c>
      <c r="K412" t="s">
        <v>3351</v>
      </c>
      <c r="N412" s="30"/>
      <c r="P412" s="30"/>
      <c r="Q412" s="30"/>
      <c r="R412" s="30"/>
      <c r="S412" s="30"/>
    </row>
    <row r="413" spans="1:19" x14ac:dyDescent="0.25">
      <c r="A413" t="s">
        <v>5592</v>
      </c>
      <c r="B413" t="s">
        <v>5738</v>
      </c>
      <c r="C413" t="s">
        <v>237</v>
      </c>
      <c r="D413" t="str">
        <f>VLOOKUP(C413,'Programas-Mestrado'!$C:$D,2,0)</f>
        <v>PPGE</v>
      </c>
      <c r="E413" t="s">
        <v>517</v>
      </c>
      <c r="F413" s="10">
        <v>43770</v>
      </c>
      <c r="G413" s="10">
        <v>44985</v>
      </c>
      <c r="H413" t="s">
        <v>987</v>
      </c>
      <c r="I413" t="s">
        <v>7233</v>
      </c>
      <c r="J413" t="s">
        <v>3787</v>
      </c>
      <c r="K413" t="s">
        <v>3351</v>
      </c>
      <c r="N413" s="30"/>
      <c r="P413" s="30"/>
      <c r="Q413" s="30"/>
      <c r="R413" s="30"/>
      <c r="S413" s="30"/>
    </row>
    <row r="414" spans="1:19" x14ac:dyDescent="0.25">
      <c r="A414" t="s">
        <v>5187</v>
      </c>
      <c r="B414" t="s">
        <v>5739</v>
      </c>
      <c r="C414" t="s">
        <v>237</v>
      </c>
      <c r="D414" t="str">
        <f>VLOOKUP(C414,'Programas-Mestrado'!$C:$D,2,0)</f>
        <v>PPGE</v>
      </c>
      <c r="E414" t="s">
        <v>517</v>
      </c>
      <c r="F414" s="10">
        <v>44958</v>
      </c>
      <c r="G414" s="10">
        <v>44985</v>
      </c>
      <c r="H414" t="s">
        <v>987</v>
      </c>
      <c r="I414" t="s">
        <v>7233</v>
      </c>
      <c r="J414" t="s">
        <v>3787</v>
      </c>
      <c r="K414" t="s">
        <v>3351</v>
      </c>
      <c r="N414" s="30"/>
      <c r="P414" s="30"/>
      <c r="Q414" s="30"/>
      <c r="R414" s="30"/>
      <c r="S414" s="30"/>
    </row>
    <row r="415" spans="1:19" x14ac:dyDescent="0.25">
      <c r="A415" t="s">
        <v>1971</v>
      </c>
      <c r="B415" t="s">
        <v>2027</v>
      </c>
      <c r="C415" t="s">
        <v>237</v>
      </c>
      <c r="D415" t="str">
        <f>VLOOKUP(C415,'Programas-Mestrado'!$C:$D,2,0)</f>
        <v>PPGE</v>
      </c>
      <c r="E415" t="s">
        <v>258</v>
      </c>
      <c r="F415" s="10">
        <v>43922</v>
      </c>
      <c r="G415" s="10">
        <v>44804</v>
      </c>
      <c r="H415" t="s">
        <v>987</v>
      </c>
      <c r="I415" t="s">
        <v>7233</v>
      </c>
      <c r="J415" t="s">
        <v>1024</v>
      </c>
      <c r="K415" t="s">
        <v>3351</v>
      </c>
      <c r="N415" s="30"/>
      <c r="P415" s="30"/>
      <c r="Q415" s="30"/>
      <c r="R415" s="30"/>
      <c r="S415" s="30"/>
    </row>
    <row r="416" spans="1:19" x14ac:dyDescent="0.25">
      <c r="A416" t="s">
        <v>1280</v>
      </c>
      <c r="B416" t="s">
        <v>2028</v>
      </c>
      <c r="C416" t="s">
        <v>237</v>
      </c>
      <c r="D416" t="str">
        <f>VLOOKUP(C416,'Programas-Mestrado'!$C:$D,2,0)</f>
        <v>PPGE</v>
      </c>
      <c r="E416" t="s">
        <v>258</v>
      </c>
      <c r="F416" s="10">
        <v>43891</v>
      </c>
      <c r="G416" s="10">
        <v>44561</v>
      </c>
      <c r="H416" t="s">
        <v>987</v>
      </c>
      <c r="I416" t="s">
        <v>7233</v>
      </c>
      <c r="J416" t="s">
        <v>1025</v>
      </c>
      <c r="K416" t="s">
        <v>3351</v>
      </c>
      <c r="N416" s="30"/>
      <c r="P416" s="30"/>
      <c r="Q416" s="30"/>
      <c r="R416" s="30"/>
      <c r="S416" s="30"/>
    </row>
    <row r="417" spans="1:19" x14ac:dyDescent="0.25">
      <c r="A417" t="s">
        <v>884</v>
      </c>
      <c r="B417" t="s">
        <v>1750</v>
      </c>
      <c r="C417" t="s">
        <v>237</v>
      </c>
      <c r="D417" t="str">
        <f>VLOOKUP(C417,'Programas-Mestrado'!$C:$D,2,0)</f>
        <v>PPGE</v>
      </c>
      <c r="E417" t="s">
        <v>258</v>
      </c>
      <c r="F417" s="10">
        <v>43709</v>
      </c>
      <c r="G417" s="10">
        <v>44469</v>
      </c>
      <c r="H417" t="s">
        <v>987</v>
      </c>
      <c r="I417" t="s">
        <v>7233</v>
      </c>
      <c r="J417" t="s">
        <v>1025</v>
      </c>
      <c r="K417" t="s">
        <v>3351</v>
      </c>
      <c r="N417" s="30"/>
      <c r="P417" s="30"/>
      <c r="Q417" s="30"/>
      <c r="R417" s="30"/>
      <c r="S417" s="30"/>
    </row>
    <row r="418" spans="1:19" x14ac:dyDescent="0.25">
      <c r="A418" t="s">
        <v>1129</v>
      </c>
      <c r="B418" t="s">
        <v>1751</v>
      </c>
      <c r="C418" t="s">
        <v>237</v>
      </c>
      <c r="D418" t="str">
        <f>VLOOKUP(C418,'Programas-Mestrado'!$C:$D,2,0)</f>
        <v>PPGE</v>
      </c>
      <c r="E418" t="s">
        <v>258</v>
      </c>
      <c r="F418" s="10">
        <v>43891</v>
      </c>
      <c r="G418" s="10">
        <v>44804</v>
      </c>
      <c r="H418" t="s">
        <v>987</v>
      </c>
      <c r="I418" t="s">
        <v>7233</v>
      </c>
      <c r="J418" t="s">
        <v>1024</v>
      </c>
      <c r="K418" t="s">
        <v>3351</v>
      </c>
      <c r="N418" s="30"/>
      <c r="P418" s="30"/>
      <c r="Q418" s="30"/>
      <c r="R418" s="30"/>
      <c r="S418" s="30"/>
    </row>
    <row r="419" spans="1:19" x14ac:dyDescent="0.25">
      <c r="A419" t="s">
        <v>84</v>
      </c>
      <c r="B419" t="s">
        <v>2337</v>
      </c>
      <c r="C419" t="s">
        <v>237</v>
      </c>
      <c r="D419" t="str">
        <f>VLOOKUP(C419,'Programas-Mestrado'!$C:$D,2,0)</f>
        <v>PPGE</v>
      </c>
      <c r="E419" t="s">
        <v>258</v>
      </c>
      <c r="F419" s="10">
        <v>43709</v>
      </c>
      <c r="G419" s="10">
        <v>43890</v>
      </c>
      <c r="H419" t="s">
        <v>987</v>
      </c>
      <c r="I419" t="s">
        <v>7233</v>
      </c>
      <c r="J419" t="s">
        <v>1024</v>
      </c>
      <c r="K419" t="s">
        <v>3351</v>
      </c>
      <c r="N419" s="30"/>
      <c r="P419" s="30"/>
      <c r="Q419" s="30"/>
      <c r="R419" s="30"/>
      <c r="S419" s="30"/>
    </row>
    <row r="420" spans="1:19" x14ac:dyDescent="0.25">
      <c r="A420" t="s">
        <v>4977</v>
      </c>
      <c r="B420" t="s">
        <v>5740</v>
      </c>
      <c r="C420" t="s">
        <v>237</v>
      </c>
      <c r="D420" t="str">
        <f>VLOOKUP(C420,'Programas-Mestrado'!$C:$D,2,0)</f>
        <v>PPGE</v>
      </c>
      <c r="E420" t="s">
        <v>258</v>
      </c>
      <c r="F420" s="10">
        <v>44805</v>
      </c>
      <c r="G420" s="10">
        <v>44985</v>
      </c>
      <c r="H420" t="s">
        <v>987</v>
      </c>
      <c r="I420" t="s">
        <v>7233</v>
      </c>
      <c r="J420" t="s">
        <v>3787</v>
      </c>
      <c r="K420" t="s">
        <v>3351</v>
      </c>
      <c r="N420" s="30"/>
      <c r="P420" s="30"/>
      <c r="Q420" s="30"/>
      <c r="R420" s="30"/>
      <c r="S420" s="30"/>
    </row>
    <row r="421" spans="1:19" x14ac:dyDescent="0.25">
      <c r="A421" t="s">
        <v>1281</v>
      </c>
      <c r="B421" t="s">
        <v>2029</v>
      </c>
      <c r="C421" t="s">
        <v>237</v>
      </c>
      <c r="D421" t="str">
        <f>VLOOKUP(C421,'Programas-Mestrado'!$C:$D,2,0)</f>
        <v>PPGE</v>
      </c>
      <c r="E421" t="s">
        <v>258</v>
      </c>
      <c r="F421" s="10">
        <v>43891</v>
      </c>
      <c r="G421" s="10">
        <v>44804</v>
      </c>
      <c r="H421" t="s">
        <v>987</v>
      </c>
      <c r="I421" t="s">
        <v>7233</v>
      </c>
      <c r="J421" t="s">
        <v>3381</v>
      </c>
      <c r="K421" t="s">
        <v>3351</v>
      </c>
      <c r="N421" s="30"/>
      <c r="P421" s="30"/>
      <c r="Q421" s="30"/>
      <c r="R421" s="30"/>
      <c r="S421" s="30"/>
    </row>
    <row r="422" spans="1:19" x14ac:dyDescent="0.25">
      <c r="A422" t="s">
        <v>1130</v>
      </c>
      <c r="B422" t="s">
        <v>1753</v>
      </c>
      <c r="C422" t="s">
        <v>237</v>
      </c>
      <c r="D422" t="str">
        <f>VLOOKUP(C422,'Programas-Mestrado'!$C:$D,2,0)</f>
        <v>PPGE</v>
      </c>
      <c r="E422" t="s">
        <v>258</v>
      </c>
      <c r="F422" s="10">
        <v>43891</v>
      </c>
      <c r="G422" s="10">
        <v>44255</v>
      </c>
      <c r="H422" t="s">
        <v>987</v>
      </c>
      <c r="I422" t="s">
        <v>7233</v>
      </c>
      <c r="J422" t="s">
        <v>1025</v>
      </c>
      <c r="K422" t="s">
        <v>3351</v>
      </c>
      <c r="N422" s="30"/>
      <c r="P422" s="30"/>
      <c r="Q422" s="30"/>
      <c r="R422" s="30"/>
      <c r="S422" s="30"/>
    </row>
    <row r="423" spans="1:19" x14ac:dyDescent="0.25">
      <c r="A423" t="s">
        <v>5221</v>
      </c>
      <c r="B423" t="s">
        <v>5741</v>
      </c>
      <c r="C423" t="s">
        <v>237</v>
      </c>
      <c r="D423" t="str">
        <f>VLOOKUP(C423,'Programas-Mestrado'!$C:$D,2,0)</f>
        <v>PPGE</v>
      </c>
      <c r="E423" t="s">
        <v>258</v>
      </c>
      <c r="F423" s="10">
        <v>44958</v>
      </c>
      <c r="G423" s="10">
        <v>44985</v>
      </c>
      <c r="H423" t="s">
        <v>987</v>
      </c>
      <c r="I423" t="s">
        <v>7233</v>
      </c>
      <c r="J423" t="s">
        <v>3787</v>
      </c>
      <c r="K423" t="s">
        <v>3351</v>
      </c>
      <c r="N423" s="30"/>
      <c r="P423" s="30"/>
      <c r="Q423" s="30"/>
      <c r="R423" s="30"/>
      <c r="S423" s="30"/>
    </row>
    <row r="424" spans="1:19" x14ac:dyDescent="0.25">
      <c r="A424" t="s">
        <v>1282</v>
      </c>
      <c r="B424" t="s">
        <v>2030</v>
      </c>
      <c r="C424" t="s">
        <v>237</v>
      </c>
      <c r="D424" t="str">
        <f>VLOOKUP(C424,'Programas-Mestrado'!$C:$D,2,0)</f>
        <v>PPGE</v>
      </c>
      <c r="E424" t="s">
        <v>258</v>
      </c>
      <c r="F424" s="10">
        <v>43891</v>
      </c>
      <c r="G424" s="10">
        <v>44804</v>
      </c>
      <c r="H424" t="s">
        <v>987</v>
      </c>
      <c r="I424" t="s">
        <v>7233</v>
      </c>
      <c r="J424" t="s">
        <v>3381</v>
      </c>
      <c r="K424" t="s">
        <v>3351</v>
      </c>
      <c r="N424" s="30"/>
      <c r="P424" s="30"/>
      <c r="Q424" s="30"/>
      <c r="R424" s="30"/>
      <c r="S424" s="30"/>
    </row>
    <row r="425" spans="1:19" x14ac:dyDescent="0.25">
      <c r="A425" t="s">
        <v>1972</v>
      </c>
      <c r="B425" t="s">
        <v>2031</v>
      </c>
      <c r="C425" t="s">
        <v>237</v>
      </c>
      <c r="D425" t="str">
        <f>VLOOKUP(C425,'Programas-Mestrado'!$C:$D,2,0)</f>
        <v>PPGE</v>
      </c>
      <c r="E425" t="s">
        <v>258</v>
      </c>
      <c r="F425" s="10">
        <v>43922</v>
      </c>
      <c r="G425" s="10">
        <v>44834</v>
      </c>
      <c r="H425" t="s">
        <v>987</v>
      </c>
      <c r="I425" t="s">
        <v>7233</v>
      </c>
      <c r="J425" t="s">
        <v>3381</v>
      </c>
      <c r="K425" t="s">
        <v>3351</v>
      </c>
      <c r="N425" s="30"/>
      <c r="P425" s="30"/>
      <c r="Q425" s="30"/>
      <c r="R425" s="30"/>
      <c r="S425" s="30"/>
    </row>
    <row r="426" spans="1:19" x14ac:dyDescent="0.25">
      <c r="A426" t="s">
        <v>4187</v>
      </c>
      <c r="B426" t="s">
        <v>5742</v>
      </c>
      <c r="C426" t="s">
        <v>237</v>
      </c>
      <c r="D426" t="str">
        <f>VLOOKUP(C426,'Programas-Mestrado'!$C:$D,2,0)</f>
        <v>PPGE</v>
      </c>
      <c r="E426" t="s">
        <v>258</v>
      </c>
      <c r="F426" s="10">
        <v>44470</v>
      </c>
      <c r="G426" s="10">
        <v>44985</v>
      </c>
      <c r="H426" t="s">
        <v>987</v>
      </c>
      <c r="I426" t="s">
        <v>7233</v>
      </c>
      <c r="J426" t="s">
        <v>3787</v>
      </c>
      <c r="K426" t="s">
        <v>3351</v>
      </c>
      <c r="N426" s="30"/>
      <c r="P426" s="30"/>
      <c r="Q426" s="30"/>
      <c r="R426" s="30"/>
      <c r="S426" s="30"/>
    </row>
    <row r="427" spans="1:19" x14ac:dyDescent="0.25">
      <c r="A427" t="s">
        <v>5078</v>
      </c>
      <c r="B427" t="s">
        <v>5743</v>
      </c>
      <c r="C427" t="s">
        <v>237</v>
      </c>
      <c r="D427" t="str">
        <f>VLOOKUP(C427,'Programas-Mestrado'!$C:$D,2,0)</f>
        <v>PPGE</v>
      </c>
      <c r="E427" t="s">
        <v>258</v>
      </c>
      <c r="F427" s="10">
        <v>44835</v>
      </c>
      <c r="G427" s="10">
        <v>44985</v>
      </c>
      <c r="H427" t="s">
        <v>987</v>
      </c>
      <c r="I427" t="s">
        <v>7233</v>
      </c>
      <c r="J427" t="s">
        <v>3787</v>
      </c>
      <c r="K427" t="s">
        <v>3351</v>
      </c>
      <c r="N427" s="30"/>
      <c r="P427" s="30"/>
      <c r="Q427" s="30"/>
      <c r="R427" s="30"/>
      <c r="S427" s="30"/>
    </row>
    <row r="428" spans="1:19" x14ac:dyDescent="0.25">
      <c r="A428" t="s">
        <v>4978</v>
      </c>
      <c r="B428" t="s">
        <v>5744</v>
      </c>
      <c r="C428" t="s">
        <v>237</v>
      </c>
      <c r="D428" t="str">
        <f>VLOOKUP(C428,'Programas-Mestrado'!$C:$D,2,0)</f>
        <v>PPGE</v>
      </c>
      <c r="E428" t="s">
        <v>258</v>
      </c>
      <c r="F428" s="10">
        <v>44805</v>
      </c>
      <c r="G428" s="10">
        <v>44985</v>
      </c>
      <c r="H428" t="s">
        <v>987</v>
      </c>
      <c r="I428" t="s">
        <v>7233</v>
      </c>
      <c r="J428" t="s">
        <v>3787</v>
      </c>
      <c r="K428" t="s">
        <v>3351</v>
      </c>
      <c r="N428" s="30"/>
      <c r="P428" s="30"/>
      <c r="Q428" s="30"/>
      <c r="R428" s="30"/>
      <c r="S428" s="30"/>
    </row>
    <row r="429" spans="1:19" x14ac:dyDescent="0.25">
      <c r="A429" t="s">
        <v>1131</v>
      </c>
      <c r="B429" t="s">
        <v>1754</v>
      </c>
      <c r="C429" t="s">
        <v>237</v>
      </c>
      <c r="D429" t="str">
        <f>VLOOKUP(C429,'Programas-Mestrado'!$C:$D,2,0)</f>
        <v>PPGE</v>
      </c>
      <c r="E429" t="s">
        <v>258</v>
      </c>
      <c r="F429" s="10">
        <v>43891</v>
      </c>
      <c r="G429" s="10">
        <v>44804</v>
      </c>
      <c r="H429" t="s">
        <v>987</v>
      </c>
      <c r="I429" t="s">
        <v>7233</v>
      </c>
      <c r="J429" t="s">
        <v>1024</v>
      </c>
      <c r="K429" t="s">
        <v>3351</v>
      </c>
      <c r="N429" s="30"/>
      <c r="P429" s="30"/>
      <c r="Q429" s="30"/>
      <c r="R429" s="30"/>
      <c r="S429" s="30"/>
    </row>
    <row r="430" spans="1:19" x14ac:dyDescent="0.25">
      <c r="A430" t="s">
        <v>4979</v>
      </c>
      <c r="B430" t="s">
        <v>5745</v>
      </c>
      <c r="C430" t="s">
        <v>237</v>
      </c>
      <c r="D430" t="str">
        <f>VLOOKUP(C430,'Programas-Mestrado'!$C:$D,2,0)</f>
        <v>PPGE</v>
      </c>
      <c r="E430" t="s">
        <v>258</v>
      </c>
      <c r="F430" s="10">
        <v>44805</v>
      </c>
      <c r="G430" s="10">
        <v>44985</v>
      </c>
      <c r="H430" t="s">
        <v>987</v>
      </c>
      <c r="I430" t="s">
        <v>7233</v>
      </c>
      <c r="J430" t="s">
        <v>3787</v>
      </c>
      <c r="K430" t="s">
        <v>3351</v>
      </c>
      <c r="N430" s="30"/>
      <c r="P430" s="30"/>
      <c r="Q430" s="30"/>
      <c r="R430" s="30"/>
      <c r="S430" s="30"/>
    </row>
    <row r="431" spans="1:19" x14ac:dyDescent="0.25">
      <c r="A431" t="s">
        <v>3994</v>
      </c>
      <c r="B431" t="s">
        <v>4010</v>
      </c>
      <c r="C431" t="s">
        <v>237</v>
      </c>
      <c r="D431" t="str">
        <f>VLOOKUP(C431,'Programas-Mestrado'!$C:$D,2,0)</f>
        <v>PPGE</v>
      </c>
      <c r="E431" t="s">
        <v>258</v>
      </c>
      <c r="F431" s="10">
        <v>44409</v>
      </c>
      <c r="G431" s="10">
        <v>44804</v>
      </c>
      <c r="H431" t="s">
        <v>987</v>
      </c>
      <c r="I431" t="s">
        <v>7233</v>
      </c>
      <c r="J431" t="s">
        <v>1024</v>
      </c>
      <c r="K431" t="s">
        <v>3351</v>
      </c>
      <c r="N431" s="30"/>
      <c r="P431" s="30"/>
      <c r="Q431" s="30"/>
      <c r="R431" s="30"/>
      <c r="S431" s="30"/>
    </row>
    <row r="432" spans="1:19" x14ac:dyDescent="0.25">
      <c r="A432" t="s">
        <v>919</v>
      </c>
      <c r="B432" t="s">
        <v>1756</v>
      </c>
      <c r="C432" t="s">
        <v>237</v>
      </c>
      <c r="D432" t="str">
        <f>VLOOKUP(C432,'Programas-Mestrado'!$C:$D,2,0)</f>
        <v>PPGE</v>
      </c>
      <c r="E432" t="s">
        <v>258</v>
      </c>
      <c r="F432" s="10">
        <v>43709</v>
      </c>
      <c r="G432" s="10">
        <v>44377</v>
      </c>
      <c r="H432" t="s">
        <v>987</v>
      </c>
      <c r="I432" t="s">
        <v>7233</v>
      </c>
      <c r="J432" t="s">
        <v>1024</v>
      </c>
      <c r="K432" t="s">
        <v>3351</v>
      </c>
      <c r="N432" s="30"/>
      <c r="P432" s="30"/>
      <c r="Q432" s="30"/>
      <c r="R432" s="30"/>
      <c r="S432" s="30"/>
    </row>
    <row r="433" spans="1:19" x14ac:dyDescent="0.25">
      <c r="A433" t="s">
        <v>4980</v>
      </c>
      <c r="B433" t="s">
        <v>5746</v>
      </c>
      <c r="C433" t="s">
        <v>237</v>
      </c>
      <c r="D433" t="str">
        <f>VLOOKUP(C433,'Programas-Mestrado'!$C:$D,2,0)</f>
        <v>PPGE</v>
      </c>
      <c r="E433" t="s">
        <v>258</v>
      </c>
      <c r="F433" s="10">
        <v>44805</v>
      </c>
      <c r="G433" s="10">
        <v>44985</v>
      </c>
      <c r="H433" t="s">
        <v>987</v>
      </c>
      <c r="I433" t="s">
        <v>7233</v>
      </c>
      <c r="J433" t="s">
        <v>3787</v>
      </c>
      <c r="K433" t="s">
        <v>3351</v>
      </c>
      <c r="N433" s="30"/>
      <c r="P433" s="30"/>
      <c r="Q433" s="30"/>
      <c r="R433" s="30"/>
      <c r="S433" s="30"/>
    </row>
    <row r="434" spans="1:19" x14ac:dyDescent="0.25">
      <c r="A434" t="s">
        <v>889</v>
      </c>
      <c r="B434" t="s">
        <v>2338</v>
      </c>
      <c r="C434" t="s">
        <v>237</v>
      </c>
      <c r="D434" t="str">
        <f>VLOOKUP(C434,'Programas-Mestrado'!$C:$D,2,0)</f>
        <v>PPGE</v>
      </c>
      <c r="E434" t="s">
        <v>258</v>
      </c>
      <c r="F434" s="10">
        <v>43709</v>
      </c>
      <c r="G434" s="10">
        <v>43861</v>
      </c>
      <c r="H434" t="s">
        <v>987</v>
      </c>
      <c r="I434" t="s">
        <v>7233</v>
      </c>
      <c r="J434" t="s">
        <v>1023</v>
      </c>
      <c r="K434" t="s">
        <v>3351</v>
      </c>
      <c r="N434" s="30"/>
      <c r="P434" s="30"/>
      <c r="Q434" s="30"/>
      <c r="R434" s="30"/>
      <c r="S434" s="30"/>
    </row>
    <row r="435" spans="1:19" x14ac:dyDescent="0.25">
      <c r="A435" t="s">
        <v>4981</v>
      </c>
      <c r="B435" t="s">
        <v>5747</v>
      </c>
      <c r="C435" t="s">
        <v>237</v>
      </c>
      <c r="D435" t="str">
        <f>VLOOKUP(C435,'Programas-Mestrado'!$C:$D,2,0)</f>
        <v>PPGE</v>
      </c>
      <c r="E435" t="s">
        <v>258</v>
      </c>
      <c r="F435" s="10">
        <v>44805</v>
      </c>
      <c r="G435" s="10">
        <v>44985</v>
      </c>
      <c r="H435" t="s">
        <v>987</v>
      </c>
      <c r="I435" t="s">
        <v>7233</v>
      </c>
      <c r="J435" t="s">
        <v>3787</v>
      </c>
      <c r="K435" t="s">
        <v>3351</v>
      </c>
      <c r="N435" s="30"/>
      <c r="P435" s="30"/>
      <c r="Q435" s="30"/>
      <c r="R435" s="30"/>
      <c r="S435" s="30"/>
    </row>
    <row r="436" spans="1:19" x14ac:dyDescent="0.25">
      <c r="A436" t="s">
        <v>4982</v>
      </c>
      <c r="B436" t="s">
        <v>5748</v>
      </c>
      <c r="C436" t="s">
        <v>237</v>
      </c>
      <c r="D436" t="str">
        <f>VLOOKUP(C436,'Programas-Mestrado'!$C:$D,2,0)</f>
        <v>PPGE</v>
      </c>
      <c r="E436" t="s">
        <v>258</v>
      </c>
      <c r="F436" s="10">
        <v>44805</v>
      </c>
      <c r="G436" s="10">
        <v>44985</v>
      </c>
      <c r="H436" t="s">
        <v>987</v>
      </c>
      <c r="I436" t="s">
        <v>7233</v>
      </c>
      <c r="J436" t="s">
        <v>3787</v>
      </c>
      <c r="K436" t="s">
        <v>3351</v>
      </c>
      <c r="N436" s="30"/>
      <c r="P436" s="30"/>
      <c r="Q436" s="30"/>
      <c r="R436" s="30"/>
      <c r="S436" s="30"/>
    </row>
    <row r="437" spans="1:19" x14ac:dyDescent="0.25">
      <c r="A437" t="s">
        <v>3563</v>
      </c>
      <c r="B437" t="s">
        <v>3629</v>
      </c>
      <c r="C437" t="s">
        <v>237</v>
      </c>
      <c r="D437" t="str">
        <f>VLOOKUP(C437,'Programas-Mestrado'!$C:$D,2,0)</f>
        <v>PPGE</v>
      </c>
      <c r="E437" t="s">
        <v>258</v>
      </c>
      <c r="F437" s="10">
        <v>44256</v>
      </c>
      <c r="G437" s="10">
        <v>44347</v>
      </c>
      <c r="H437" t="s">
        <v>987</v>
      </c>
      <c r="I437" t="s">
        <v>7233</v>
      </c>
      <c r="J437" t="s">
        <v>1024</v>
      </c>
      <c r="K437" t="s">
        <v>3351</v>
      </c>
      <c r="N437" s="30"/>
      <c r="P437" s="30"/>
      <c r="Q437" s="30"/>
      <c r="R437" s="30"/>
      <c r="S437" s="30"/>
    </row>
    <row r="438" spans="1:19" x14ac:dyDescent="0.25">
      <c r="A438" t="s">
        <v>891</v>
      </c>
      <c r="B438" t="s">
        <v>2339</v>
      </c>
      <c r="C438" t="s">
        <v>237</v>
      </c>
      <c r="D438" t="str">
        <f>VLOOKUP(C438,'Programas-Mestrado'!$C:$D,2,0)</f>
        <v>PPGE</v>
      </c>
      <c r="E438" t="s">
        <v>258</v>
      </c>
      <c r="F438" s="10">
        <v>43709</v>
      </c>
      <c r="G438" s="10">
        <v>43861</v>
      </c>
      <c r="H438" t="s">
        <v>987</v>
      </c>
      <c r="I438" t="s">
        <v>7233</v>
      </c>
      <c r="J438" t="s">
        <v>1023</v>
      </c>
      <c r="K438" t="s">
        <v>3351</v>
      </c>
      <c r="N438" s="30"/>
      <c r="P438" s="30"/>
      <c r="Q438" s="30"/>
      <c r="R438" s="30"/>
      <c r="S438" s="30"/>
    </row>
    <row r="439" spans="1:19" x14ac:dyDescent="0.25">
      <c r="A439" t="s">
        <v>1283</v>
      </c>
      <c r="B439" t="s">
        <v>2032</v>
      </c>
      <c r="C439" t="s">
        <v>237</v>
      </c>
      <c r="D439" t="str">
        <f>VLOOKUP(C439,'Programas-Mestrado'!$C:$D,2,0)</f>
        <v>PPGE</v>
      </c>
      <c r="E439" t="s">
        <v>258</v>
      </c>
      <c r="F439" s="10">
        <v>43891</v>
      </c>
      <c r="G439" s="10">
        <v>44804</v>
      </c>
      <c r="H439" t="s">
        <v>987</v>
      </c>
      <c r="I439" t="s">
        <v>7233</v>
      </c>
      <c r="J439" t="s">
        <v>1024</v>
      </c>
      <c r="K439" t="s">
        <v>3351</v>
      </c>
      <c r="N439" s="30"/>
      <c r="P439" s="30"/>
      <c r="Q439" s="30"/>
      <c r="R439" s="30"/>
      <c r="S439" s="30"/>
    </row>
    <row r="440" spans="1:19" x14ac:dyDescent="0.25">
      <c r="A440" t="s">
        <v>5079</v>
      </c>
      <c r="B440" t="s">
        <v>5749</v>
      </c>
      <c r="C440" t="s">
        <v>237</v>
      </c>
      <c r="D440" t="str">
        <f>VLOOKUP(C440,'Programas-Mestrado'!$C:$D,2,0)</f>
        <v>PPGE</v>
      </c>
      <c r="E440" t="s">
        <v>258</v>
      </c>
      <c r="F440" s="10">
        <v>44835</v>
      </c>
      <c r="G440" s="10">
        <v>44985</v>
      </c>
      <c r="H440" t="s">
        <v>987</v>
      </c>
      <c r="I440" t="s">
        <v>7233</v>
      </c>
      <c r="J440" t="s">
        <v>3787</v>
      </c>
      <c r="K440" t="s">
        <v>3351</v>
      </c>
      <c r="N440" s="30"/>
      <c r="P440" s="30"/>
      <c r="Q440" s="30"/>
      <c r="R440" s="30"/>
      <c r="S440" s="30"/>
    </row>
    <row r="441" spans="1:19" x14ac:dyDescent="0.25">
      <c r="A441" t="s">
        <v>4825</v>
      </c>
      <c r="B441" t="s">
        <v>5750</v>
      </c>
      <c r="C441" t="s">
        <v>237</v>
      </c>
      <c r="D441" t="str">
        <f>VLOOKUP(C441,'Programas-Mestrado'!$C:$D,2,0)</f>
        <v>PPGE</v>
      </c>
      <c r="E441" t="s">
        <v>258</v>
      </c>
      <c r="F441" s="10">
        <v>44805</v>
      </c>
      <c r="G441" s="10">
        <v>44985</v>
      </c>
      <c r="H441" t="s">
        <v>987</v>
      </c>
      <c r="I441" t="s">
        <v>7233</v>
      </c>
      <c r="J441" t="s">
        <v>3787</v>
      </c>
      <c r="K441" t="s">
        <v>3351</v>
      </c>
      <c r="N441" s="30"/>
      <c r="P441" s="30"/>
      <c r="Q441" s="30"/>
      <c r="R441" s="30"/>
      <c r="S441" s="30"/>
    </row>
    <row r="442" spans="1:19" x14ac:dyDescent="0.25">
      <c r="A442" t="s">
        <v>1284</v>
      </c>
      <c r="B442" t="s">
        <v>2033</v>
      </c>
      <c r="C442" t="s">
        <v>237</v>
      </c>
      <c r="D442" t="str">
        <f>VLOOKUP(C442,'Programas-Mestrado'!$C:$D,2,0)</f>
        <v>PPGE</v>
      </c>
      <c r="E442" t="s">
        <v>258</v>
      </c>
      <c r="F442" s="10">
        <v>43891</v>
      </c>
      <c r="G442" s="10">
        <v>44804</v>
      </c>
      <c r="H442" t="s">
        <v>987</v>
      </c>
      <c r="I442" t="s">
        <v>7233</v>
      </c>
      <c r="J442" t="s">
        <v>1024</v>
      </c>
      <c r="K442" t="s">
        <v>3351</v>
      </c>
      <c r="N442" s="30"/>
      <c r="P442" s="30"/>
      <c r="Q442" s="30"/>
      <c r="R442" s="30"/>
      <c r="S442" s="30"/>
    </row>
    <row r="443" spans="1:19" x14ac:dyDescent="0.25">
      <c r="A443" t="s">
        <v>4983</v>
      </c>
      <c r="B443" t="s">
        <v>5751</v>
      </c>
      <c r="C443" t="s">
        <v>237</v>
      </c>
      <c r="D443" t="str">
        <f>VLOOKUP(C443,'Programas-Mestrado'!$C:$D,2,0)</f>
        <v>PPGE</v>
      </c>
      <c r="E443" t="s">
        <v>258</v>
      </c>
      <c r="F443" s="10">
        <v>44805</v>
      </c>
      <c r="G443" s="10">
        <v>44985</v>
      </c>
      <c r="H443" t="s">
        <v>987</v>
      </c>
      <c r="I443" t="s">
        <v>7233</v>
      </c>
      <c r="J443" t="s">
        <v>3787</v>
      </c>
      <c r="K443" t="s">
        <v>3351</v>
      </c>
      <c r="N443" s="30"/>
      <c r="P443" s="30"/>
      <c r="Q443" s="30"/>
      <c r="R443" s="30"/>
      <c r="S443" s="30"/>
    </row>
    <row r="444" spans="1:19" x14ac:dyDescent="0.25">
      <c r="A444" t="s">
        <v>94</v>
      </c>
      <c r="B444" t="s">
        <v>2340</v>
      </c>
      <c r="C444" t="s">
        <v>237</v>
      </c>
      <c r="D444" t="str">
        <f>VLOOKUP(C444,'Programas-Mestrado'!$C:$D,2,0)</f>
        <v>PPGE</v>
      </c>
      <c r="E444" t="s">
        <v>258</v>
      </c>
      <c r="F444" s="10">
        <v>43709</v>
      </c>
      <c r="G444" s="10">
        <v>43890</v>
      </c>
      <c r="H444" t="s">
        <v>987</v>
      </c>
      <c r="I444" t="s">
        <v>7233</v>
      </c>
      <c r="J444" t="s">
        <v>1024</v>
      </c>
      <c r="K444" t="s">
        <v>3351</v>
      </c>
      <c r="N444" s="30"/>
      <c r="P444" s="30"/>
      <c r="Q444" s="30"/>
      <c r="R444" s="30"/>
      <c r="S444" s="30"/>
    </row>
    <row r="445" spans="1:19" x14ac:dyDescent="0.25">
      <c r="A445" t="s">
        <v>1132</v>
      </c>
      <c r="B445" t="s">
        <v>1757</v>
      </c>
      <c r="C445" t="s">
        <v>237</v>
      </c>
      <c r="D445" t="str">
        <f>VLOOKUP(C445,'Programas-Mestrado'!$C:$D,2,0)</f>
        <v>PPGE</v>
      </c>
      <c r="E445" t="s">
        <v>258</v>
      </c>
      <c r="F445" s="10">
        <v>43891</v>
      </c>
      <c r="G445" s="10">
        <v>44804</v>
      </c>
      <c r="H445" t="s">
        <v>987</v>
      </c>
      <c r="I445" t="s">
        <v>7233</v>
      </c>
      <c r="J445" t="s">
        <v>1024</v>
      </c>
      <c r="K445" t="s">
        <v>3351</v>
      </c>
      <c r="N445" s="30"/>
      <c r="P445" s="30"/>
      <c r="Q445" s="30"/>
      <c r="R445" s="30"/>
      <c r="S445" s="30"/>
    </row>
    <row r="446" spans="1:19" x14ac:dyDescent="0.25">
      <c r="A446" t="s">
        <v>1285</v>
      </c>
      <c r="B446" t="s">
        <v>2034</v>
      </c>
      <c r="C446" t="s">
        <v>237</v>
      </c>
      <c r="D446" t="str">
        <f>VLOOKUP(C446,'Programas-Mestrado'!$C:$D,2,0)</f>
        <v>PPGE</v>
      </c>
      <c r="E446" t="s">
        <v>258</v>
      </c>
      <c r="F446" s="10">
        <v>43891</v>
      </c>
      <c r="G446" s="10">
        <v>44804</v>
      </c>
      <c r="H446" t="s">
        <v>987</v>
      </c>
      <c r="I446" t="s">
        <v>7233</v>
      </c>
      <c r="J446" t="s">
        <v>1024</v>
      </c>
      <c r="K446" t="s">
        <v>3351</v>
      </c>
      <c r="N446" s="30"/>
      <c r="P446" s="30"/>
      <c r="Q446" s="30"/>
      <c r="R446" s="30"/>
      <c r="S446" s="30"/>
    </row>
    <row r="447" spans="1:19" x14ac:dyDescent="0.25">
      <c r="A447" t="s">
        <v>674</v>
      </c>
      <c r="B447" t="s">
        <v>2341</v>
      </c>
      <c r="C447" t="s">
        <v>237</v>
      </c>
      <c r="D447" t="str">
        <f>VLOOKUP(C447,'Programas-Mestrado'!$C:$D,2,0)</f>
        <v>PPGE</v>
      </c>
      <c r="E447" t="s">
        <v>258</v>
      </c>
      <c r="F447" s="10">
        <v>43709</v>
      </c>
      <c r="G447" s="10">
        <v>43890</v>
      </c>
      <c r="H447" t="s">
        <v>987</v>
      </c>
      <c r="I447" t="s">
        <v>7233</v>
      </c>
      <c r="J447" t="s">
        <v>1024</v>
      </c>
      <c r="K447" t="s">
        <v>3351</v>
      </c>
      <c r="N447" s="30"/>
      <c r="P447" s="30"/>
      <c r="Q447" s="30"/>
      <c r="R447" s="30"/>
      <c r="S447" s="30"/>
    </row>
    <row r="448" spans="1:19" x14ac:dyDescent="0.25">
      <c r="A448" t="s">
        <v>4265</v>
      </c>
      <c r="B448" t="s">
        <v>5752</v>
      </c>
      <c r="C448" t="s">
        <v>237</v>
      </c>
      <c r="D448" t="str">
        <f>VLOOKUP(C448,'Programas-Mestrado'!$C:$D,2,0)</f>
        <v>PPGE</v>
      </c>
      <c r="E448" t="s">
        <v>258</v>
      </c>
      <c r="F448" s="10">
        <v>44593</v>
      </c>
      <c r="G448" s="10">
        <v>44985</v>
      </c>
      <c r="H448" t="s">
        <v>987</v>
      </c>
      <c r="I448" t="s">
        <v>7233</v>
      </c>
      <c r="J448" t="s">
        <v>3787</v>
      </c>
      <c r="K448" t="s">
        <v>3351</v>
      </c>
      <c r="N448" s="30"/>
      <c r="P448" s="30"/>
      <c r="Q448" s="30"/>
      <c r="R448" s="30"/>
      <c r="S448" s="30"/>
    </row>
    <row r="449" spans="1:19" x14ac:dyDescent="0.25">
      <c r="A449" t="s">
        <v>4266</v>
      </c>
      <c r="B449" t="s">
        <v>5753</v>
      </c>
      <c r="C449" t="s">
        <v>237</v>
      </c>
      <c r="D449" t="str">
        <f>VLOOKUP(C449,'Programas-Mestrado'!$C:$D,2,0)</f>
        <v>PPGE</v>
      </c>
      <c r="E449" t="s">
        <v>258</v>
      </c>
      <c r="F449" s="10">
        <v>44593</v>
      </c>
      <c r="G449" s="10">
        <v>44985</v>
      </c>
      <c r="H449" t="s">
        <v>987</v>
      </c>
      <c r="I449" t="s">
        <v>7233</v>
      </c>
      <c r="J449" t="s">
        <v>3787</v>
      </c>
      <c r="K449" t="s">
        <v>3351</v>
      </c>
      <c r="N449" s="30"/>
      <c r="P449" s="30"/>
      <c r="Q449" s="30"/>
      <c r="R449" s="30"/>
      <c r="S449" s="30"/>
    </row>
    <row r="450" spans="1:19" x14ac:dyDescent="0.25">
      <c r="A450" t="s">
        <v>97</v>
      </c>
      <c r="B450" t="s">
        <v>2342</v>
      </c>
      <c r="C450" t="s">
        <v>237</v>
      </c>
      <c r="D450" t="str">
        <f>VLOOKUP(C450,'Programas-Mestrado'!$C:$D,2,0)</f>
        <v>PPGE</v>
      </c>
      <c r="E450" t="s">
        <v>258</v>
      </c>
      <c r="F450" s="10">
        <v>43709</v>
      </c>
      <c r="G450" s="10">
        <v>43890</v>
      </c>
      <c r="H450" t="s">
        <v>987</v>
      </c>
      <c r="I450" t="s">
        <v>7233</v>
      </c>
      <c r="J450" t="s">
        <v>1024</v>
      </c>
      <c r="K450" t="s">
        <v>3351</v>
      </c>
      <c r="N450" s="30"/>
      <c r="P450" s="30"/>
      <c r="Q450" s="30"/>
      <c r="R450" s="30"/>
      <c r="S450" s="30"/>
    </row>
    <row r="451" spans="1:19" x14ac:dyDescent="0.25">
      <c r="A451" t="s">
        <v>4294</v>
      </c>
      <c r="B451" t="s">
        <v>4381</v>
      </c>
      <c r="C451" t="s">
        <v>235</v>
      </c>
      <c r="D451" t="str">
        <f>VLOOKUP(C451,'Programas-Mestrado'!$C:$D,2,0)</f>
        <v>PPGERN</v>
      </c>
      <c r="E451" t="s">
        <v>517</v>
      </c>
      <c r="F451" s="10">
        <v>44621</v>
      </c>
      <c r="G451" s="10">
        <v>44834</v>
      </c>
      <c r="H451" t="s">
        <v>987</v>
      </c>
      <c r="I451" t="s">
        <v>7233</v>
      </c>
      <c r="J451" t="s">
        <v>1026</v>
      </c>
      <c r="K451" t="s">
        <v>3351</v>
      </c>
      <c r="N451" s="30"/>
      <c r="P451" s="30"/>
      <c r="Q451" s="30"/>
      <c r="R451" s="30"/>
      <c r="S451" s="30"/>
    </row>
    <row r="452" spans="1:19" x14ac:dyDescent="0.25">
      <c r="A452" t="s">
        <v>331</v>
      </c>
      <c r="B452" t="s">
        <v>1476</v>
      </c>
      <c r="C452" t="s">
        <v>235</v>
      </c>
      <c r="D452" t="str">
        <f>VLOOKUP(C452,'Programas-Mestrado'!$C:$D,2,0)</f>
        <v>PPGERN</v>
      </c>
      <c r="E452" t="s">
        <v>517</v>
      </c>
      <c r="F452" s="10">
        <v>43709</v>
      </c>
      <c r="G452" s="10">
        <v>44957</v>
      </c>
      <c r="H452" t="s">
        <v>987</v>
      </c>
      <c r="I452" t="s">
        <v>7233</v>
      </c>
      <c r="J452" t="s">
        <v>1025</v>
      </c>
      <c r="K452" t="s">
        <v>3351</v>
      </c>
      <c r="N452" s="30"/>
      <c r="P452" s="30"/>
      <c r="Q452" s="30"/>
      <c r="R452" s="30"/>
      <c r="S452" s="30"/>
    </row>
    <row r="453" spans="1:19" x14ac:dyDescent="0.25">
      <c r="A453" t="s">
        <v>946</v>
      </c>
      <c r="B453" t="s">
        <v>1478</v>
      </c>
      <c r="C453" t="s">
        <v>235</v>
      </c>
      <c r="D453" t="str">
        <f>VLOOKUP(C453,'Programas-Mestrado'!$C:$D,2,0)</f>
        <v>PPGERN</v>
      </c>
      <c r="E453" t="s">
        <v>517</v>
      </c>
      <c r="F453" s="10">
        <v>43709</v>
      </c>
      <c r="G453" s="10">
        <v>45199</v>
      </c>
      <c r="H453" t="s">
        <v>987</v>
      </c>
      <c r="I453" t="s">
        <v>7233</v>
      </c>
      <c r="J453" t="s">
        <v>1024</v>
      </c>
      <c r="K453" t="s">
        <v>3351</v>
      </c>
      <c r="N453" s="30"/>
      <c r="P453" s="30"/>
      <c r="Q453" s="30"/>
      <c r="R453" s="30"/>
      <c r="S453" s="30"/>
    </row>
    <row r="454" spans="1:19" x14ac:dyDescent="0.25">
      <c r="A454" t="s">
        <v>3508</v>
      </c>
      <c r="B454" t="s">
        <v>5145</v>
      </c>
      <c r="C454" t="s">
        <v>235</v>
      </c>
      <c r="D454" t="str">
        <f>VLOOKUP(C454,'Programas-Mestrado'!$C:$D,2,0)</f>
        <v>PPGERN</v>
      </c>
      <c r="E454" t="s">
        <v>517</v>
      </c>
      <c r="F454" s="10">
        <v>44866</v>
      </c>
      <c r="G454" s="10">
        <v>45260</v>
      </c>
      <c r="H454" t="s">
        <v>987</v>
      </c>
      <c r="I454" t="s">
        <v>7233</v>
      </c>
      <c r="J454" t="s">
        <v>1027</v>
      </c>
      <c r="K454" t="s">
        <v>3351</v>
      </c>
      <c r="N454" s="30"/>
      <c r="P454" s="30"/>
      <c r="Q454" s="30"/>
      <c r="R454" s="30"/>
      <c r="S454" s="30"/>
    </row>
    <row r="455" spans="1:19" x14ac:dyDescent="0.25">
      <c r="A455" t="s">
        <v>881</v>
      </c>
      <c r="B455" t="s">
        <v>1479</v>
      </c>
      <c r="C455" t="s">
        <v>235</v>
      </c>
      <c r="D455" t="str">
        <f>VLOOKUP(C455,'Programas-Mestrado'!$C:$D,2,0)</f>
        <v>PPGERN</v>
      </c>
      <c r="E455" t="s">
        <v>517</v>
      </c>
      <c r="F455" s="10">
        <v>43709</v>
      </c>
      <c r="G455" s="10">
        <v>45199</v>
      </c>
      <c r="H455" t="s">
        <v>987</v>
      </c>
      <c r="I455" t="s">
        <v>7233</v>
      </c>
      <c r="J455" t="s">
        <v>1025</v>
      </c>
      <c r="K455" t="s">
        <v>3351</v>
      </c>
      <c r="N455" s="30"/>
      <c r="P455" s="30"/>
      <c r="Q455" s="30"/>
      <c r="R455" s="30"/>
      <c r="S455" s="30"/>
    </row>
    <row r="456" spans="1:19" x14ac:dyDescent="0.25">
      <c r="A456" t="s">
        <v>340</v>
      </c>
      <c r="B456" t="s">
        <v>1480</v>
      </c>
      <c r="C456" t="s">
        <v>235</v>
      </c>
      <c r="D456" t="str">
        <f>VLOOKUP(C456,'Programas-Mestrado'!$C:$D,2,0)</f>
        <v>PPGERN</v>
      </c>
      <c r="E456" t="s">
        <v>517</v>
      </c>
      <c r="F456" s="10">
        <v>43709</v>
      </c>
      <c r="G456" s="10">
        <v>43982</v>
      </c>
      <c r="H456" t="s">
        <v>987</v>
      </c>
      <c r="I456" t="s">
        <v>7233</v>
      </c>
      <c r="J456" t="s">
        <v>1026</v>
      </c>
      <c r="K456" t="s">
        <v>3351</v>
      </c>
      <c r="N456" s="30"/>
      <c r="P456" s="30"/>
      <c r="Q456" s="30"/>
      <c r="R456" s="30"/>
      <c r="S456" s="30"/>
    </row>
    <row r="457" spans="1:19" x14ac:dyDescent="0.25">
      <c r="A457" t="s">
        <v>341</v>
      </c>
      <c r="B457" t="s">
        <v>1481</v>
      </c>
      <c r="C457" t="s">
        <v>235</v>
      </c>
      <c r="D457" t="str">
        <f>VLOOKUP(C457,'Programas-Mestrado'!$C:$D,2,0)</f>
        <v>PPGERN</v>
      </c>
      <c r="E457" t="s">
        <v>517</v>
      </c>
      <c r="F457" s="10">
        <v>43709</v>
      </c>
      <c r="G457" s="10">
        <v>44926</v>
      </c>
      <c r="H457" t="s">
        <v>987</v>
      </c>
      <c r="I457" t="s">
        <v>7233</v>
      </c>
      <c r="J457" t="s">
        <v>1024</v>
      </c>
      <c r="K457" t="s">
        <v>3351</v>
      </c>
      <c r="N457" s="30"/>
      <c r="P457" s="30"/>
      <c r="Q457" s="30"/>
      <c r="R457" s="30"/>
      <c r="S457" s="30"/>
    </row>
    <row r="458" spans="1:19" x14ac:dyDescent="0.25">
      <c r="A458" t="s">
        <v>4673</v>
      </c>
      <c r="B458" t="s">
        <v>4682</v>
      </c>
      <c r="C458" t="s">
        <v>235</v>
      </c>
      <c r="D458" t="str">
        <f>VLOOKUP(C458,'Programas-Mestrado'!$C:$D,2,0)</f>
        <v>PPGERN</v>
      </c>
      <c r="E458" t="s">
        <v>517</v>
      </c>
      <c r="F458" s="10">
        <v>44652</v>
      </c>
      <c r="G458" s="10">
        <v>44834</v>
      </c>
      <c r="H458" t="s">
        <v>987</v>
      </c>
      <c r="I458" t="s">
        <v>7233</v>
      </c>
      <c r="J458" t="s">
        <v>1026</v>
      </c>
      <c r="K458" t="s">
        <v>3351</v>
      </c>
      <c r="N458" s="30"/>
      <c r="P458" s="30"/>
      <c r="Q458" s="30"/>
      <c r="R458" s="30"/>
      <c r="S458" s="30"/>
    </row>
    <row r="459" spans="1:19" x14ac:dyDescent="0.25">
      <c r="A459" t="s">
        <v>533</v>
      </c>
      <c r="B459" t="s">
        <v>1482</v>
      </c>
      <c r="C459" t="s">
        <v>235</v>
      </c>
      <c r="D459" t="str">
        <f>VLOOKUP(C459,'Programas-Mestrado'!$C:$D,2,0)</f>
        <v>PPGERN</v>
      </c>
      <c r="E459" t="s">
        <v>517</v>
      </c>
      <c r="F459" s="10">
        <v>43709</v>
      </c>
      <c r="G459" s="10">
        <v>45291</v>
      </c>
      <c r="H459" t="s">
        <v>987</v>
      </c>
      <c r="I459" t="s">
        <v>7233</v>
      </c>
      <c r="J459" t="s">
        <v>3381</v>
      </c>
      <c r="K459" t="s">
        <v>3351</v>
      </c>
      <c r="N459" s="30"/>
      <c r="P459" s="30"/>
      <c r="Q459" s="30"/>
      <c r="R459" s="30"/>
      <c r="S459" s="30"/>
    </row>
    <row r="460" spans="1:19" x14ac:dyDescent="0.25">
      <c r="A460" t="s">
        <v>3507</v>
      </c>
      <c r="B460" t="s">
        <v>3513</v>
      </c>
      <c r="C460" t="s">
        <v>235</v>
      </c>
      <c r="D460" t="str">
        <f>VLOOKUP(C460,'Programas-Mestrado'!$C:$D,2,0)</f>
        <v>PPGERN</v>
      </c>
      <c r="E460" t="s">
        <v>517</v>
      </c>
      <c r="F460" s="10">
        <v>44136</v>
      </c>
      <c r="G460" s="10">
        <v>44651</v>
      </c>
      <c r="H460" t="s">
        <v>987</v>
      </c>
      <c r="I460" t="s">
        <v>7233</v>
      </c>
      <c r="J460" t="s">
        <v>1026</v>
      </c>
      <c r="K460" t="s">
        <v>3351</v>
      </c>
      <c r="N460" s="30"/>
      <c r="P460" s="30"/>
      <c r="Q460" s="30"/>
      <c r="R460" s="30"/>
      <c r="S460" s="30"/>
    </row>
    <row r="461" spans="1:19" x14ac:dyDescent="0.25">
      <c r="A461" t="s">
        <v>947</v>
      </c>
      <c r="B461" t="s">
        <v>1483</v>
      </c>
      <c r="C461" t="s">
        <v>235</v>
      </c>
      <c r="D461" t="str">
        <f>VLOOKUP(C461,'Programas-Mestrado'!$C:$D,2,0)</f>
        <v>PPGERN</v>
      </c>
      <c r="E461" t="s">
        <v>517</v>
      </c>
      <c r="F461" s="10">
        <v>43709</v>
      </c>
      <c r="G461" s="10">
        <v>44469</v>
      </c>
      <c r="H461" t="s">
        <v>987</v>
      </c>
      <c r="I461" t="s">
        <v>7233</v>
      </c>
      <c r="J461" t="s">
        <v>1025</v>
      </c>
      <c r="K461" t="s">
        <v>3351</v>
      </c>
      <c r="N461" s="30"/>
      <c r="P461" s="30"/>
      <c r="Q461" s="30"/>
      <c r="R461" s="30"/>
      <c r="S461" s="30"/>
    </row>
    <row r="462" spans="1:19" x14ac:dyDescent="0.25">
      <c r="A462" t="s">
        <v>560</v>
      </c>
      <c r="B462" t="s">
        <v>1484</v>
      </c>
      <c r="C462" t="s">
        <v>235</v>
      </c>
      <c r="D462" t="str">
        <f>VLOOKUP(C462,'Programas-Mestrado'!$C:$D,2,0)</f>
        <v>PPGERN</v>
      </c>
      <c r="E462" t="s">
        <v>517</v>
      </c>
      <c r="F462" s="10">
        <v>43709</v>
      </c>
      <c r="G462" s="10">
        <v>45291</v>
      </c>
      <c r="H462" t="s">
        <v>987</v>
      </c>
      <c r="I462" t="s">
        <v>7233</v>
      </c>
      <c r="J462" t="s">
        <v>3381</v>
      </c>
      <c r="K462" t="s">
        <v>3351</v>
      </c>
      <c r="N462" s="30"/>
      <c r="P462" s="30"/>
      <c r="Q462" s="30"/>
      <c r="R462" s="30"/>
      <c r="S462" s="30"/>
    </row>
    <row r="463" spans="1:19" x14ac:dyDescent="0.25">
      <c r="A463" t="s">
        <v>6672</v>
      </c>
      <c r="B463" t="s">
        <v>6799</v>
      </c>
      <c r="C463" t="s">
        <v>235</v>
      </c>
      <c r="D463" t="str">
        <f>VLOOKUP(C463,'Programas-Mestrado'!$C:$D,2,0)</f>
        <v>PPGERN</v>
      </c>
      <c r="E463" t="s">
        <v>517</v>
      </c>
      <c r="F463" s="10">
        <v>45352</v>
      </c>
      <c r="G463" s="10">
        <v>45473</v>
      </c>
      <c r="H463" t="s">
        <v>987</v>
      </c>
      <c r="I463" t="s">
        <v>7233</v>
      </c>
      <c r="J463" t="s">
        <v>1027</v>
      </c>
      <c r="K463" t="s">
        <v>3351</v>
      </c>
      <c r="N463" s="30"/>
      <c r="P463" s="30"/>
      <c r="Q463" s="30"/>
      <c r="R463" s="30"/>
      <c r="S463" s="30"/>
    </row>
    <row r="464" spans="1:19" x14ac:dyDescent="0.25">
      <c r="A464" t="s">
        <v>349</v>
      </c>
      <c r="B464" t="s">
        <v>1485</v>
      </c>
      <c r="C464" t="s">
        <v>235</v>
      </c>
      <c r="D464" t="str">
        <f>VLOOKUP(C464,'Programas-Mestrado'!$C:$D,2,0)</f>
        <v>PPGERN</v>
      </c>
      <c r="E464" t="s">
        <v>517</v>
      </c>
      <c r="F464" s="10">
        <v>43709</v>
      </c>
      <c r="G464" s="10">
        <v>45016</v>
      </c>
      <c r="H464" t="s">
        <v>987</v>
      </c>
      <c r="I464" t="s">
        <v>7233</v>
      </c>
      <c r="J464" t="s">
        <v>3381</v>
      </c>
      <c r="K464" t="s">
        <v>3351</v>
      </c>
      <c r="N464" s="30"/>
      <c r="P464" s="30"/>
      <c r="Q464" s="30"/>
      <c r="R464" s="30"/>
      <c r="S464" s="30"/>
    </row>
    <row r="465" spans="1:19" x14ac:dyDescent="0.25">
      <c r="A465" t="s">
        <v>1052</v>
      </c>
      <c r="B465" t="s">
        <v>1486</v>
      </c>
      <c r="C465" t="s">
        <v>235</v>
      </c>
      <c r="D465" t="str">
        <f>VLOOKUP(C465,'Programas-Mestrado'!$C:$D,2,0)</f>
        <v>PPGERN</v>
      </c>
      <c r="E465" t="s">
        <v>517</v>
      </c>
      <c r="F465" s="10">
        <v>43891</v>
      </c>
      <c r="G465" s="10">
        <v>44712</v>
      </c>
      <c r="H465" t="s">
        <v>987</v>
      </c>
      <c r="I465" t="s">
        <v>7233</v>
      </c>
      <c r="J465" t="s">
        <v>1024</v>
      </c>
      <c r="K465" t="s">
        <v>3351</v>
      </c>
      <c r="N465" s="30"/>
      <c r="P465" s="30"/>
      <c r="Q465" s="30"/>
      <c r="R465" s="30"/>
      <c r="S465" s="30"/>
    </row>
    <row r="466" spans="1:19" x14ac:dyDescent="0.25">
      <c r="A466" t="s">
        <v>548</v>
      </c>
      <c r="B466" t="s">
        <v>1487</v>
      </c>
      <c r="C466" t="s">
        <v>235</v>
      </c>
      <c r="D466" t="str">
        <f>VLOOKUP(C466,'Programas-Mestrado'!$C:$D,2,0)</f>
        <v>PPGERN</v>
      </c>
      <c r="E466" t="s">
        <v>517</v>
      </c>
      <c r="F466" s="10">
        <v>43709</v>
      </c>
      <c r="G466" s="10">
        <v>45169</v>
      </c>
      <c r="H466" t="s">
        <v>987</v>
      </c>
      <c r="I466" t="s">
        <v>7233</v>
      </c>
      <c r="J466" t="s">
        <v>3381</v>
      </c>
      <c r="K466" t="s">
        <v>3351</v>
      </c>
      <c r="N466" s="30"/>
      <c r="P466" s="30"/>
      <c r="Q466" s="30"/>
      <c r="R466" s="30"/>
      <c r="S466" s="30"/>
    </row>
    <row r="467" spans="1:19" x14ac:dyDescent="0.25">
      <c r="A467" t="s">
        <v>1209</v>
      </c>
      <c r="B467" t="s">
        <v>1975</v>
      </c>
      <c r="C467" t="s">
        <v>235</v>
      </c>
      <c r="D467" t="str">
        <f>VLOOKUP(C467,'Programas-Mestrado'!$C:$D,2,0)</f>
        <v>PPGERN</v>
      </c>
      <c r="E467" t="s">
        <v>517</v>
      </c>
      <c r="F467" s="10">
        <v>43891</v>
      </c>
      <c r="G467" s="10">
        <v>45382</v>
      </c>
      <c r="H467" t="s">
        <v>987</v>
      </c>
      <c r="I467" t="s">
        <v>7233</v>
      </c>
      <c r="J467" t="s">
        <v>1024</v>
      </c>
      <c r="K467" t="s">
        <v>3351</v>
      </c>
      <c r="N467" s="30"/>
      <c r="P467" s="30"/>
      <c r="Q467" s="30"/>
      <c r="R467" s="30"/>
      <c r="S467" s="30"/>
    </row>
    <row r="468" spans="1:19" x14ac:dyDescent="0.25">
      <c r="A468" t="s">
        <v>356</v>
      </c>
      <c r="B468" t="s">
        <v>1488</v>
      </c>
      <c r="C468" t="s">
        <v>235</v>
      </c>
      <c r="D468" t="str">
        <f>VLOOKUP(C468,'Programas-Mestrado'!$C:$D,2,0)</f>
        <v>PPGERN</v>
      </c>
      <c r="E468" t="s">
        <v>517</v>
      </c>
      <c r="F468" s="10">
        <v>43709</v>
      </c>
      <c r="G468" s="10">
        <v>44804</v>
      </c>
      <c r="H468" t="s">
        <v>987</v>
      </c>
      <c r="I468" t="s">
        <v>7233</v>
      </c>
      <c r="J468" t="s">
        <v>1024</v>
      </c>
      <c r="K468" t="s">
        <v>3351</v>
      </c>
      <c r="N468" s="30"/>
      <c r="P468" s="30"/>
      <c r="Q468" s="30"/>
      <c r="R468" s="30"/>
      <c r="S468" s="30"/>
    </row>
    <row r="469" spans="1:19" x14ac:dyDescent="0.25">
      <c r="A469" t="s">
        <v>1053</v>
      </c>
      <c r="B469" t="s">
        <v>1489</v>
      </c>
      <c r="C469" t="s">
        <v>235</v>
      </c>
      <c r="D469" t="str">
        <f>VLOOKUP(C469,'Programas-Mestrado'!$C:$D,2,0)</f>
        <v>PPGERN</v>
      </c>
      <c r="E469" t="s">
        <v>517</v>
      </c>
      <c r="F469" s="10">
        <v>43891</v>
      </c>
      <c r="G469" s="10">
        <v>45473</v>
      </c>
      <c r="H469" t="s">
        <v>987</v>
      </c>
      <c r="I469" t="s">
        <v>7233</v>
      </c>
      <c r="J469" t="s">
        <v>1024</v>
      </c>
      <c r="K469" t="s">
        <v>3351</v>
      </c>
      <c r="N469" s="30"/>
      <c r="P469" s="30"/>
      <c r="Q469" s="30"/>
      <c r="R469" s="30"/>
      <c r="S469" s="30"/>
    </row>
    <row r="470" spans="1:19" x14ac:dyDescent="0.25">
      <c r="A470" t="s">
        <v>1054</v>
      </c>
      <c r="B470" t="s">
        <v>1490</v>
      </c>
      <c r="C470" t="s">
        <v>235</v>
      </c>
      <c r="D470" t="str">
        <f>VLOOKUP(C470,'Programas-Mestrado'!$C:$D,2,0)</f>
        <v>PPGERN</v>
      </c>
      <c r="E470" t="s">
        <v>258</v>
      </c>
      <c r="F470" s="10">
        <v>43891</v>
      </c>
      <c r="G470" s="10">
        <v>44804</v>
      </c>
      <c r="H470" t="s">
        <v>987</v>
      </c>
      <c r="I470" t="s">
        <v>7233</v>
      </c>
      <c r="J470" t="s">
        <v>3381</v>
      </c>
      <c r="K470" t="s">
        <v>3351</v>
      </c>
      <c r="N470" s="30"/>
      <c r="P470" s="30"/>
      <c r="Q470" s="30"/>
      <c r="R470" s="30"/>
      <c r="S470" s="30"/>
    </row>
    <row r="471" spans="1:19" x14ac:dyDescent="0.25">
      <c r="A471" t="s">
        <v>1210</v>
      </c>
      <c r="B471" t="s">
        <v>1976</v>
      </c>
      <c r="C471" t="s">
        <v>235</v>
      </c>
      <c r="D471" t="str">
        <f>VLOOKUP(C471,'Programas-Mestrado'!$C:$D,2,0)</f>
        <v>PPGERN</v>
      </c>
      <c r="E471" t="s">
        <v>258</v>
      </c>
      <c r="F471" s="10">
        <v>43891</v>
      </c>
      <c r="G471" s="10">
        <v>44804</v>
      </c>
      <c r="H471" t="s">
        <v>987</v>
      </c>
      <c r="I471" t="s">
        <v>7233</v>
      </c>
      <c r="J471" t="s">
        <v>3381</v>
      </c>
      <c r="K471" t="s">
        <v>3351</v>
      </c>
      <c r="N471" s="30"/>
      <c r="P471" s="30"/>
      <c r="Q471" s="30"/>
      <c r="R471" s="30"/>
      <c r="S471" s="30"/>
    </row>
    <row r="472" spans="1:19" x14ac:dyDescent="0.25">
      <c r="A472" t="s">
        <v>1055</v>
      </c>
      <c r="B472" t="s">
        <v>1491</v>
      </c>
      <c r="C472" t="s">
        <v>235</v>
      </c>
      <c r="D472" t="str">
        <f>VLOOKUP(C472,'Programas-Mestrado'!$C:$D,2,0)</f>
        <v>PPGERN</v>
      </c>
      <c r="E472" t="s">
        <v>258</v>
      </c>
      <c r="F472" s="10">
        <v>43891</v>
      </c>
      <c r="G472" s="10">
        <v>44742</v>
      </c>
      <c r="H472" t="s">
        <v>987</v>
      </c>
      <c r="I472" t="s">
        <v>7233</v>
      </c>
      <c r="J472" t="s">
        <v>1025</v>
      </c>
      <c r="K472" t="s">
        <v>3351</v>
      </c>
      <c r="N472" s="30"/>
      <c r="P472" s="30"/>
      <c r="Q472" s="30"/>
      <c r="R472" s="30"/>
      <c r="S472" s="30"/>
    </row>
    <row r="473" spans="1:19" x14ac:dyDescent="0.25">
      <c r="A473" t="s">
        <v>4820</v>
      </c>
      <c r="B473" t="s">
        <v>5099</v>
      </c>
      <c r="C473" t="s">
        <v>235</v>
      </c>
      <c r="D473" t="str">
        <f>VLOOKUP(C473,'Programas-Mestrado'!$C:$D,2,0)</f>
        <v>PPGERN</v>
      </c>
      <c r="E473" t="s">
        <v>258</v>
      </c>
      <c r="F473" s="10">
        <v>44835</v>
      </c>
      <c r="G473" s="10">
        <v>45291</v>
      </c>
      <c r="H473" t="s">
        <v>987</v>
      </c>
      <c r="I473" t="s">
        <v>7233</v>
      </c>
      <c r="J473" t="s">
        <v>1025</v>
      </c>
      <c r="K473" t="s">
        <v>3351</v>
      </c>
      <c r="N473" s="30"/>
      <c r="P473" s="30"/>
      <c r="Q473" s="30"/>
      <c r="R473" s="30"/>
      <c r="S473" s="30"/>
    </row>
    <row r="474" spans="1:19" x14ac:dyDescent="0.25">
      <c r="A474" t="s">
        <v>1211</v>
      </c>
      <c r="B474" t="s">
        <v>1977</v>
      </c>
      <c r="C474" t="s">
        <v>235</v>
      </c>
      <c r="D474" t="str">
        <f>VLOOKUP(C474,'Programas-Mestrado'!$C:$D,2,0)</f>
        <v>PPGERN</v>
      </c>
      <c r="E474" t="s">
        <v>258</v>
      </c>
      <c r="F474" s="10">
        <v>43891</v>
      </c>
      <c r="G474" s="10">
        <v>44804</v>
      </c>
      <c r="H474" t="s">
        <v>987</v>
      </c>
      <c r="I474" t="s">
        <v>7233</v>
      </c>
      <c r="J474" t="s">
        <v>3381</v>
      </c>
      <c r="K474" t="s">
        <v>3351</v>
      </c>
      <c r="N474" s="30"/>
      <c r="P474" s="30"/>
      <c r="Q474" s="30"/>
      <c r="R474" s="30"/>
      <c r="S474" s="30"/>
    </row>
    <row r="475" spans="1:19" x14ac:dyDescent="0.25">
      <c r="A475" t="s">
        <v>3508</v>
      </c>
      <c r="B475" t="s">
        <v>3514</v>
      </c>
      <c r="C475" t="s">
        <v>235</v>
      </c>
      <c r="D475" t="str">
        <f>VLOOKUP(C475,'Programas-Mestrado'!$C:$D,2,0)</f>
        <v>PPGERN</v>
      </c>
      <c r="E475" t="s">
        <v>258</v>
      </c>
      <c r="F475" s="10">
        <v>44136</v>
      </c>
      <c r="G475" s="10">
        <v>44865</v>
      </c>
      <c r="H475" t="s">
        <v>987</v>
      </c>
      <c r="I475" t="s">
        <v>7233</v>
      </c>
      <c r="J475" t="s">
        <v>1029</v>
      </c>
      <c r="K475" t="s">
        <v>3351</v>
      </c>
      <c r="N475" s="30"/>
      <c r="P475" s="30"/>
      <c r="Q475" s="30"/>
      <c r="R475" s="30"/>
      <c r="S475" s="30"/>
    </row>
    <row r="476" spans="1:19" x14ac:dyDescent="0.25">
      <c r="A476" t="s">
        <v>3509</v>
      </c>
      <c r="B476" t="s">
        <v>3515</v>
      </c>
      <c r="C476" t="s">
        <v>235</v>
      </c>
      <c r="D476" t="str">
        <f>VLOOKUP(C476,'Programas-Mestrado'!$C:$D,2,0)</f>
        <v>PPGERN</v>
      </c>
      <c r="E476" t="s">
        <v>258</v>
      </c>
      <c r="F476" s="10">
        <v>44136</v>
      </c>
      <c r="G476" s="10">
        <v>44865</v>
      </c>
      <c r="H476" t="s">
        <v>987</v>
      </c>
      <c r="I476" t="s">
        <v>7233</v>
      </c>
      <c r="J476" t="s">
        <v>1025</v>
      </c>
      <c r="K476" t="s">
        <v>3351</v>
      </c>
      <c r="N476" s="30"/>
      <c r="P476" s="30"/>
      <c r="Q476" s="30"/>
      <c r="R476" s="30"/>
      <c r="S476" s="30"/>
    </row>
    <row r="477" spans="1:19" x14ac:dyDescent="0.25">
      <c r="A477" t="s">
        <v>4295</v>
      </c>
      <c r="B477" t="s">
        <v>4382</v>
      </c>
      <c r="C477" t="s">
        <v>235</v>
      </c>
      <c r="D477" t="str">
        <f>VLOOKUP(C477,'Programas-Mestrado'!$C:$D,2,0)</f>
        <v>PPGERN</v>
      </c>
      <c r="E477" t="s">
        <v>258</v>
      </c>
      <c r="F477" s="10">
        <v>44621</v>
      </c>
      <c r="G477" s="10">
        <v>45351</v>
      </c>
      <c r="H477" t="s">
        <v>987</v>
      </c>
      <c r="I477" t="s">
        <v>7233</v>
      </c>
      <c r="J477" t="s">
        <v>1024</v>
      </c>
      <c r="K477" t="s">
        <v>3351</v>
      </c>
      <c r="N477" s="30"/>
      <c r="P477" s="30"/>
      <c r="Q477" s="30"/>
      <c r="R477" s="30"/>
      <c r="S477" s="30"/>
    </row>
    <row r="478" spans="1:19" x14ac:dyDescent="0.25">
      <c r="A478" t="s">
        <v>4296</v>
      </c>
      <c r="B478" t="s">
        <v>4383</v>
      </c>
      <c r="C478" t="s">
        <v>235</v>
      </c>
      <c r="D478" t="str">
        <f>VLOOKUP(C478,'Programas-Mestrado'!$C:$D,2,0)</f>
        <v>PPGERN</v>
      </c>
      <c r="E478" t="s">
        <v>258</v>
      </c>
      <c r="F478" s="10">
        <v>44621</v>
      </c>
      <c r="G478" s="10">
        <v>45351</v>
      </c>
      <c r="H478" t="s">
        <v>987</v>
      </c>
      <c r="I478" t="s">
        <v>7233</v>
      </c>
      <c r="J478" t="s">
        <v>1025</v>
      </c>
      <c r="K478" t="s">
        <v>3351</v>
      </c>
      <c r="N478" s="30"/>
      <c r="P478" s="30"/>
      <c r="Q478" s="30"/>
      <c r="R478" s="30"/>
      <c r="S478" s="30"/>
    </row>
    <row r="479" spans="1:19" x14ac:dyDescent="0.25">
      <c r="A479" t="s">
        <v>963</v>
      </c>
      <c r="B479" t="s">
        <v>1492</v>
      </c>
      <c r="C479" t="s">
        <v>235</v>
      </c>
      <c r="D479" t="str">
        <f>VLOOKUP(C479,'Programas-Mestrado'!$C:$D,2,0)</f>
        <v>PPGERN</v>
      </c>
      <c r="E479" t="s">
        <v>258</v>
      </c>
      <c r="F479" s="10">
        <v>43709</v>
      </c>
      <c r="G479" s="10">
        <v>44592</v>
      </c>
      <c r="H479" t="s">
        <v>987</v>
      </c>
      <c r="I479" t="s">
        <v>7233</v>
      </c>
      <c r="J479" t="s">
        <v>3381</v>
      </c>
      <c r="K479" t="s">
        <v>3351</v>
      </c>
      <c r="N479" s="30"/>
      <c r="P479" s="30"/>
      <c r="Q479" s="30"/>
      <c r="R479" s="30"/>
      <c r="S479" s="30"/>
    </row>
    <row r="480" spans="1:19" x14ac:dyDescent="0.25">
      <c r="A480" t="s">
        <v>4781</v>
      </c>
      <c r="B480" t="s">
        <v>4796</v>
      </c>
      <c r="C480" t="s">
        <v>235</v>
      </c>
      <c r="D480" t="str">
        <f>VLOOKUP(C480,'Programas-Mestrado'!$C:$D,2,0)</f>
        <v>PPGERN</v>
      </c>
      <c r="E480" t="s">
        <v>258</v>
      </c>
      <c r="F480" s="10">
        <v>44743</v>
      </c>
      <c r="G480" s="10">
        <v>45351</v>
      </c>
      <c r="H480" t="s">
        <v>987</v>
      </c>
      <c r="I480" t="s">
        <v>7233</v>
      </c>
      <c r="J480" t="s">
        <v>1029</v>
      </c>
      <c r="K480" t="s">
        <v>3351</v>
      </c>
      <c r="N480" s="30"/>
      <c r="P480" s="30"/>
      <c r="Q480" s="30"/>
      <c r="R480" s="30"/>
      <c r="S480" s="30"/>
    </row>
    <row r="481" spans="1:19" x14ac:dyDescent="0.25">
      <c r="A481" t="s">
        <v>3510</v>
      </c>
      <c r="B481" t="s">
        <v>3516</v>
      </c>
      <c r="C481" t="s">
        <v>235</v>
      </c>
      <c r="D481" t="str">
        <f>VLOOKUP(C481,'Programas-Mestrado'!$C:$D,2,0)</f>
        <v>PPGERN</v>
      </c>
      <c r="E481" t="s">
        <v>258</v>
      </c>
      <c r="F481" s="10">
        <v>44136</v>
      </c>
      <c r="G481" s="10">
        <v>44865</v>
      </c>
      <c r="H481" t="s">
        <v>987</v>
      </c>
      <c r="I481" t="s">
        <v>7233</v>
      </c>
      <c r="J481" t="s">
        <v>1029</v>
      </c>
      <c r="K481" t="s">
        <v>3351</v>
      </c>
      <c r="N481" s="30"/>
      <c r="P481" s="30"/>
      <c r="Q481" s="30"/>
      <c r="R481" s="30"/>
      <c r="S481" s="30"/>
    </row>
    <row r="482" spans="1:19" x14ac:dyDescent="0.25">
      <c r="A482" t="s">
        <v>3511</v>
      </c>
      <c r="B482" t="s">
        <v>3517</v>
      </c>
      <c r="C482" t="s">
        <v>235</v>
      </c>
      <c r="D482" t="str">
        <f>VLOOKUP(C482,'Programas-Mestrado'!$C:$D,2,0)</f>
        <v>PPGERN</v>
      </c>
      <c r="E482" t="s">
        <v>258</v>
      </c>
      <c r="F482" s="10">
        <v>44136</v>
      </c>
      <c r="G482" s="10">
        <v>44865</v>
      </c>
      <c r="H482" t="s">
        <v>987</v>
      </c>
      <c r="I482" t="s">
        <v>7233</v>
      </c>
      <c r="J482" t="s">
        <v>1025</v>
      </c>
      <c r="K482" t="s">
        <v>3351</v>
      </c>
      <c r="N482" s="30"/>
      <c r="P482" s="30"/>
      <c r="Q482" s="30"/>
      <c r="R482" s="30"/>
      <c r="S482" s="30"/>
    </row>
    <row r="483" spans="1:19" x14ac:dyDescent="0.25">
      <c r="A483" t="s">
        <v>5593</v>
      </c>
      <c r="B483" t="s">
        <v>5754</v>
      </c>
      <c r="C483" t="s">
        <v>235</v>
      </c>
      <c r="D483" t="str">
        <f>VLOOKUP(C483,'Programas-Mestrado'!$C:$D,2,0)</f>
        <v>PPGERN</v>
      </c>
      <c r="E483" t="s">
        <v>258</v>
      </c>
      <c r="F483" s="10">
        <v>44866</v>
      </c>
      <c r="G483" s="10">
        <v>44985</v>
      </c>
      <c r="H483" t="s">
        <v>987</v>
      </c>
      <c r="I483" t="s">
        <v>7233</v>
      </c>
      <c r="J483" t="s">
        <v>1025</v>
      </c>
      <c r="K483" t="s">
        <v>3351</v>
      </c>
      <c r="N483" s="30"/>
      <c r="P483" s="30"/>
      <c r="Q483" s="30"/>
      <c r="R483" s="30"/>
      <c r="S483" s="30"/>
    </row>
    <row r="484" spans="1:19" x14ac:dyDescent="0.25">
      <c r="A484" t="s">
        <v>1212</v>
      </c>
      <c r="B484" t="s">
        <v>1978</v>
      </c>
      <c r="C484" t="s">
        <v>235</v>
      </c>
      <c r="D484" t="str">
        <f>VLOOKUP(C484,'Programas-Mestrado'!$C:$D,2,0)</f>
        <v>PPGERN</v>
      </c>
      <c r="E484" t="s">
        <v>258</v>
      </c>
      <c r="F484" s="10">
        <v>43891</v>
      </c>
      <c r="G484" s="10">
        <v>44804</v>
      </c>
      <c r="H484" t="s">
        <v>987</v>
      </c>
      <c r="I484" t="s">
        <v>7233</v>
      </c>
      <c r="J484" t="s">
        <v>3381</v>
      </c>
      <c r="K484" t="s">
        <v>3351</v>
      </c>
      <c r="N484" s="30"/>
      <c r="P484" s="30"/>
      <c r="Q484" s="30"/>
      <c r="R484" s="30"/>
      <c r="S484" s="30"/>
    </row>
    <row r="485" spans="1:19" x14ac:dyDescent="0.25">
      <c r="A485" t="s">
        <v>480</v>
      </c>
      <c r="B485" t="s">
        <v>1495</v>
      </c>
      <c r="C485" t="s">
        <v>254</v>
      </c>
      <c r="D485" t="str">
        <f>VLOOKUP(C485,'Programas-Mestrado'!$C:$D,2,0)</f>
        <v>PPGM</v>
      </c>
      <c r="E485" t="s">
        <v>517</v>
      </c>
      <c r="F485" s="10">
        <v>43709</v>
      </c>
      <c r="G485" s="10">
        <v>44620</v>
      </c>
      <c r="H485" t="s">
        <v>987</v>
      </c>
      <c r="I485" t="s">
        <v>7233</v>
      </c>
      <c r="J485" t="s">
        <v>1025</v>
      </c>
      <c r="K485" t="s">
        <v>3351</v>
      </c>
      <c r="N485" s="30"/>
      <c r="P485" s="30"/>
      <c r="Q485" s="30"/>
      <c r="R485" s="30"/>
      <c r="S485" s="30"/>
    </row>
    <row r="486" spans="1:19" x14ac:dyDescent="0.25">
      <c r="A486" t="s">
        <v>1056</v>
      </c>
      <c r="B486" t="s">
        <v>1496</v>
      </c>
      <c r="C486" t="s">
        <v>254</v>
      </c>
      <c r="D486" t="str">
        <f>VLOOKUP(C486,'Programas-Mestrado'!$C:$D,2,0)</f>
        <v>PPGM</v>
      </c>
      <c r="E486" t="s">
        <v>517</v>
      </c>
      <c r="F486" s="10">
        <v>43891</v>
      </c>
      <c r="G486" s="10">
        <v>45351</v>
      </c>
      <c r="H486" t="s">
        <v>987</v>
      </c>
      <c r="I486" t="s">
        <v>7233</v>
      </c>
      <c r="J486" t="s">
        <v>1025</v>
      </c>
      <c r="K486" t="s">
        <v>3351</v>
      </c>
      <c r="N486" s="30"/>
      <c r="P486" s="30"/>
      <c r="Q486" s="30"/>
      <c r="R486" s="30"/>
      <c r="S486" s="30"/>
    </row>
    <row r="487" spans="1:19" x14ac:dyDescent="0.25">
      <c r="A487" t="s">
        <v>973</v>
      </c>
      <c r="B487" t="s">
        <v>1497</v>
      </c>
      <c r="C487" t="s">
        <v>254</v>
      </c>
      <c r="D487" t="str">
        <f>VLOOKUP(C487,'Programas-Mestrado'!$C:$D,2,0)</f>
        <v>PPGM</v>
      </c>
      <c r="E487" t="s">
        <v>517</v>
      </c>
      <c r="F487" s="10">
        <v>43709</v>
      </c>
      <c r="G487" s="10">
        <v>45138</v>
      </c>
      <c r="H487" t="s">
        <v>987</v>
      </c>
      <c r="I487" t="s">
        <v>7233</v>
      </c>
      <c r="J487" t="s">
        <v>1025</v>
      </c>
      <c r="K487" t="s">
        <v>3351</v>
      </c>
      <c r="N487" s="30"/>
      <c r="P487" s="30"/>
      <c r="Q487" s="30"/>
      <c r="R487" s="30"/>
      <c r="S487" s="30"/>
    </row>
    <row r="488" spans="1:19" x14ac:dyDescent="0.25">
      <c r="A488" t="s">
        <v>5594</v>
      </c>
      <c r="B488" t="s">
        <v>5755</v>
      </c>
      <c r="C488" t="s">
        <v>254</v>
      </c>
      <c r="D488" t="str">
        <f>VLOOKUP(C488,'Programas-Mestrado'!$C:$D,2,0)</f>
        <v>PPGM</v>
      </c>
      <c r="E488" t="s">
        <v>517</v>
      </c>
      <c r="F488" s="10">
        <v>43891</v>
      </c>
      <c r="G488" s="10">
        <v>44985</v>
      </c>
      <c r="H488" t="s">
        <v>987</v>
      </c>
      <c r="I488" t="s">
        <v>7233</v>
      </c>
      <c r="J488" t="s">
        <v>1025</v>
      </c>
      <c r="K488" t="s">
        <v>3351</v>
      </c>
      <c r="N488" s="30"/>
      <c r="P488" s="30"/>
      <c r="Q488" s="30"/>
      <c r="R488" s="30"/>
      <c r="S488" s="30"/>
    </row>
    <row r="489" spans="1:19" x14ac:dyDescent="0.25">
      <c r="A489" t="s">
        <v>3564</v>
      </c>
      <c r="B489" t="s">
        <v>5387</v>
      </c>
      <c r="C489" t="s">
        <v>254</v>
      </c>
      <c r="D489" t="str">
        <f>VLOOKUP(C489,'Programas-Mestrado'!$C:$D,2,0)</f>
        <v>PPGM</v>
      </c>
      <c r="E489" t="s">
        <v>517</v>
      </c>
      <c r="F489" s="10">
        <v>44986</v>
      </c>
      <c r="G489" s="10">
        <v>45077</v>
      </c>
      <c r="H489" t="s">
        <v>987</v>
      </c>
      <c r="I489" t="s">
        <v>7233</v>
      </c>
      <c r="J489" t="s">
        <v>1026</v>
      </c>
      <c r="K489" t="s">
        <v>3351</v>
      </c>
      <c r="N489" s="30"/>
      <c r="P489" s="30"/>
      <c r="Q489" s="30"/>
      <c r="R489" s="30"/>
      <c r="S489" s="30"/>
    </row>
    <row r="490" spans="1:19" x14ac:dyDescent="0.25">
      <c r="A490" t="s">
        <v>6216</v>
      </c>
      <c r="B490" t="s">
        <v>6220</v>
      </c>
      <c r="C490" t="s">
        <v>254</v>
      </c>
      <c r="D490" t="str">
        <f>VLOOKUP(C490,'Programas-Mestrado'!$C:$D,2,0)</f>
        <v>PPGM</v>
      </c>
      <c r="E490" t="s">
        <v>517</v>
      </c>
      <c r="F490" s="10">
        <v>45078</v>
      </c>
      <c r="G490" s="10">
        <v>45412</v>
      </c>
      <c r="H490" t="s">
        <v>987</v>
      </c>
      <c r="I490" t="s">
        <v>7233</v>
      </c>
      <c r="J490" t="s">
        <v>1025</v>
      </c>
      <c r="K490" t="s">
        <v>3351</v>
      </c>
      <c r="N490" s="30"/>
      <c r="P490" s="30"/>
      <c r="Q490" s="30"/>
      <c r="R490" s="30"/>
      <c r="S490" s="30"/>
    </row>
    <row r="491" spans="1:19" x14ac:dyDescent="0.25">
      <c r="A491" t="s">
        <v>7034</v>
      </c>
      <c r="B491" t="s">
        <v>7075</v>
      </c>
      <c r="C491" t="s">
        <v>254</v>
      </c>
      <c r="D491" t="str">
        <f>VLOOKUP(C491,'Programas-Mestrado'!$C:$D,2,0)</f>
        <v>PPGM</v>
      </c>
      <c r="E491" t="s">
        <v>517</v>
      </c>
      <c r="F491" s="10">
        <v>45383</v>
      </c>
      <c r="G491" s="10">
        <v>45504</v>
      </c>
      <c r="H491" t="s">
        <v>987</v>
      </c>
      <c r="I491" t="s">
        <v>7233</v>
      </c>
      <c r="J491" t="s">
        <v>1025</v>
      </c>
      <c r="K491" t="s">
        <v>3351</v>
      </c>
      <c r="N491" s="30"/>
      <c r="P491" s="30"/>
      <c r="Q491" s="30"/>
      <c r="R491" s="30"/>
      <c r="S491" s="30"/>
    </row>
    <row r="492" spans="1:19" x14ac:dyDescent="0.25">
      <c r="A492" t="s">
        <v>195</v>
      </c>
      <c r="B492" t="s">
        <v>3396</v>
      </c>
      <c r="C492" t="s">
        <v>254</v>
      </c>
      <c r="D492" t="str">
        <f>VLOOKUP(C492,'Programas-Mestrado'!$C:$D,2,0)</f>
        <v>PPGM</v>
      </c>
      <c r="E492" t="s">
        <v>517</v>
      </c>
      <c r="F492" s="10">
        <v>44044</v>
      </c>
      <c r="G492" s="10">
        <v>45504</v>
      </c>
      <c r="H492" t="s">
        <v>987</v>
      </c>
      <c r="I492" t="s">
        <v>7233</v>
      </c>
      <c r="J492" t="s">
        <v>1025</v>
      </c>
      <c r="K492" t="s">
        <v>3351</v>
      </c>
      <c r="N492" s="30"/>
      <c r="P492" s="30"/>
      <c r="Q492" s="30"/>
      <c r="R492" s="30"/>
      <c r="S492" s="30"/>
    </row>
    <row r="493" spans="1:19" x14ac:dyDescent="0.25">
      <c r="A493" t="s">
        <v>6678</v>
      </c>
      <c r="B493" t="s">
        <v>6805</v>
      </c>
      <c r="C493" t="s">
        <v>254</v>
      </c>
      <c r="D493" t="str">
        <f>VLOOKUP(C493,'Programas-Mestrado'!$C:$D,2,0)</f>
        <v>PPGM</v>
      </c>
      <c r="E493" t="s">
        <v>517</v>
      </c>
      <c r="F493" s="10">
        <v>45352</v>
      </c>
      <c r="G493" s="10">
        <v>45504</v>
      </c>
      <c r="H493" t="s">
        <v>987</v>
      </c>
      <c r="I493" t="s">
        <v>7233</v>
      </c>
      <c r="J493" t="s">
        <v>1025</v>
      </c>
      <c r="K493" t="s">
        <v>3351</v>
      </c>
      <c r="N493" s="30"/>
      <c r="P493" s="30"/>
      <c r="Q493" s="30"/>
      <c r="R493" s="30"/>
      <c r="S493" s="30"/>
    </row>
    <row r="494" spans="1:19" x14ac:dyDescent="0.25">
      <c r="A494" t="s">
        <v>861</v>
      </c>
      <c r="B494" t="s">
        <v>1499</v>
      </c>
      <c r="C494" t="s">
        <v>254</v>
      </c>
      <c r="D494" t="str">
        <f>VLOOKUP(C494,'Programas-Mestrado'!$C:$D,2,0)</f>
        <v>PPGM</v>
      </c>
      <c r="E494" t="s">
        <v>517</v>
      </c>
      <c r="F494" s="10">
        <v>43709</v>
      </c>
      <c r="G494" s="10">
        <v>43982</v>
      </c>
      <c r="H494" t="s">
        <v>987</v>
      </c>
      <c r="I494" t="s">
        <v>7233</v>
      </c>
      <c r="J494" t="s">
        <v>1026</v>
      </c>
      <c r="K494" t="s">
        <v>3351</v>
      </c>
      <c r="N494" s="30"/>
      <c r="P494" s="30"/>
      <c r="Q494" s="30"/>
      <c r="R494" s="30"/>
      <c r="S494" s="30"/>
    </row>
    <row r="495" spans="1:19" x14ac:dyDescent="0.25">
      <c r="A495" t="s">
        <v>196</v>
      </c>
      <c r="B495" t="s">
        <v>1979</v>
      </c>
      <c r="C495" t="s">
        <v>254</v>
      </c>
      <c r="D495" t="str">
        <f>VLOOKUP(C495,'Programas-Mestrado'!$C:$D,2,0)</f>
        <v>PPGM</v>
      </c>
      <c r="E495" t="s">
        <v>517</v>
      </c>
      <c r="F495" s="10">
        <v>43891</v>
      </c>
      <c r="G495" s="10">
        <v>45351</v>
      </c>
      <c r="H495" t="s">
        <v>987</v>
      </c>
      <c r="I495" t="s">
        <v>7233</v>
      </c>
      <c r="J495" t="s">
        <v>1025</v>
      </c>
      <c r="K495" t="s">
        <v>3351</v>
      </c>
      <c r="N495" s="30"/>
      <c r="P495" s="30"/>
      <c r="Q495" s="30"/>
      <c r="R495" s="30"/>
      <c r="S495" s="30"/>
    </row>
    <row r="496" spans="1:19" x14ac:dyDescent="0.25">
      <c r="A496" t="s">
        <v>4297</v>
      </c>
      <c r="B496" t="s">
        <v>4384</v>
      </c>
      <c r="C496" t="s">
        <v>254</v>
      </c>
      <c r="D496" t="str">
        <f>VLOOKUP(C496,'Programas-Mestrado'!$C:$D,2,0)</f>
        <v>PPGM</v>
      </c>
      <c r="E496" t="s">
        <v>517</v>
      </c>
      <c r="F496" s="10">
        <v>44621</v>
      </c>
      <c r="G496" s="10">
        <v>45169</v>
      </c>
      <c r="H496" t="s">
        <v>987</v>
      </c>
      <c r="I496" t="s">
        <v>7233</v>
      </c>
      <c r="J496" t="s">
        <v>3787</v>
      </c>
      <c r="K496" t="s">
        <v>3351</v>
      </c>
      <c r="N496" s="30"/>
      <c r="P496" s="30"/>
      <c r="Q496" s="30"/>
      <c r="R496" s="30"/>
      <c r="S496" s="30"/>
    </row>
    <row r="497" spans="1:19" x14ac:dyDescent="0.25">
      <c r="A497" t="s">
        <v>1213</v>
      </c>
      <c r="B497" t="s">
        <v>1980</v>
      </c>
      <c r="C497" t="s">
        <v>254</v>
      </c>
      <c r="D497" t="str">
        <f>VLOOKUP(C497,'Programas-Mestrado'!$C:$D,2,0)</f>
        <v>PPGM</v>
      </c>
      <c r="E497" t="s">
        <v>517</v>
      </c>
      <c r="F497" s="10">
        <v>43891</v>
      </c>
      <c r="G497" s="10">
        <v>45351</v>
      </c>
      <c r="H497" t="s">
        <v>987</v>
      </c>
      <c r="I497" t="s">
        <v>7233</v>
      </c>
      <c r="J497" t="s">
        <v>1025</v>
      </c>
      <c r="K497" t="s">
        <v>3351</v>
      </c>
      <c r="N497" s="30"/>
      <c r="P497" s="30"/>
      <c r="Q497" s="30"/>
      <c r="R497" s="30"/>
      <c r="S497" s="30"/>
    </row>
    <row r="498" spans="1:19" x14ac:dyDescent="0.25">
      <c r="A498" t="s">
        <v>5595</v>
      </c>
      <c r="B498" t="s">
        <v>5756</v>
      </c>
      <c r="C498" t="s">
        <v>254</v>
      </c>
      <c r="D498" t="str">
        <f>VLOOKUP(C498,'Programas-Mestrado'!$C:$D,2,0)</f>
        <v>PPGM</v>
      </c>
      <c r="E498" t="s">
        <v>517</v>
      </c>
      <c r="F498" s="10">
        <v>43891</v>
      </c>
      <c r="G498" s="10">
        <v>44985</v>
      </c>
      <c r="H498" t="s">
        <v>987</v>
      </c>
      <c r="I498" t="s">
        <v>7233</v>
      </c>
      <c r="J498" t="s">
        <v>1025</v>
      </c>
      <c r="K498" t="s">
        <v>3351</v>
      </c>
      <c r="N498" s="30"/>
      <c r="P498" s="30"/>
      <c r="Q498" s="30"/>
      <c r="R498" s="30"/>
      <c r="S498" s="30"/>
    </row>
    <row r="499" spans="1:19" x14ac:dyDescent="0.25">
      <c r="A499" t="s">
        <v>496</v>
      </c>
      <c r="B499" t="s">
        <v>1501</v>
      </c>
      <c r="C499" t="s">
        <v>254</v>
      </c>
      <c r="D499" t="str">
        <f>VLOOKUP(C499,'Programas-Mestrado'!$C:$D,2,0)</f>
        <v>PPGM</v>
      </c>
      <c r="E499" t="s">
        <v>517</v>
      </c>
      <c r="F499" s="10">
        <v>43709</v>
      </c>
      <c r="G499" s="10">
        <v>44469</v>
      </c>
      <c r="H499" t="s">
        <v>987</v>
      </c>
      <c r="I499" t="s">
        <v>7233</v>
      </c>
      <c r="J499" t="s">
        <v>3861</v>
      </c>
      <c r="K499" t="s">
        <v>3351</v>
      </c>
      <c r="N499" s="30"/>
      <c r="P499" s="30"/>
      <c r="Q499" s="30"/>
      <c r="R499" s="30"/>
      <c r="S499" s="30"/>
    </row>
    <row r="500" spans="1:19" x14ac:dyDescent="0.25">
      <c r="A500" t="s">
        <v>199</v>
      </c>
      <c r="B500" t="s">
        <v>6669</v>
      </c>
      <c r="C500" t="s">
        <v>254</v>
      </c>
      <c r="D500" t="str">
        <f>VLOOKUP(C500,'Programas-Mestrado'!$C:$D,2,0)</f>
        <v>PPGM</v>
      </c>
      <c r="E500" t="s">
        <v>517</v>
      </c>
      <c r="F500" s="10">
        <v>43891</v>
      </c>
      <c r="G500" s="10">
        <v>45230</v>
      </c>
      <c r="H500" t="s">
        <v>987</v>
      </c>
      <c r="I500" t="s">
        <v>7233</v>
      </c>
      <c r="J500" t="s">
        <v>1025</v>
      </c>
      <c r="K500" t="s">
        <v>3351</v>
      </c>
      <c r="N500" s="30"/>
      <c r="P500" s="30"/>
      <c r="Q500" s="30"/>
      <c r="R500" s="30"/>
      <c r="S500" s="30"/>
    </row>
    <row r="501" spans="1:19" x14ac:dyDescent="0.25">
      <c r="A501" t="s">
        <v>499</v>
      </c>
      <c r="B501" t="s">
        <v>1503</v>
      </c>
      <c r="C501" t="s">
        <v>254</v>
      </c>
      <c r="D501" t="str">
        <f>VLOOKUP(C501,'Programas-Mestrado'!$C:$D,2,0)</f>
        <v>PPGM</v>
      </c>
      <c r="E501" t="s">
        <v>517</v>
      </c>
      <c r="F501" s="10">
        <v>43709</v>
      </c>
      <c r="G501" s="10">
        <v>44530</v>
      </c>
      <c r="H501" t="s">
        <v>987</v>
      </c>
      <c r="I501" t="s">
        <v>7233</v>
      </c>
      <c r="J501" t="s">
        <v>1024</v>
      </c>
      <c r="K501" t="s">
        <v>3351</v>
      </c>
      <c r="N501" s="30"/>
      <c r="P501" s="30"/>
      <c r="Q501" s="30"/>
      <c r="R501" s="30"/>
      <c r="S501" s="30"/>
    </row>
    <row r="502" spans="1:19" x14ac:dyDescent="0.25">
      <c r="A502" t="s">
        <v>1214</v>
      </c>
      <c r="B502" t="s">
        <v>1981</v>
      </c>
      <c r="C502" t="s">
        <v>254</v>
      </c>
      <c r="D502" t="str">
        <f>VLOOKUP(C502,'Programas-Mestrado'!$C:$D,2,0)</f>
        <v>PPGM</v>
      </c>
      <c r="E502" t="s">
        <v>517</v>
      </c>
      <c r="F502" s="10">
        <v>43891</v>
      </c>
      <c r="G502" s="10">
        <v>45351</v>
      </c>
      <c r="H502" t="s">
        <v>987</v>
      </c>
      <c r="I502" t="s">
        <v>7233</v>
      </c>
      <c r="J502" t="s">
        <v>1025</v>
      </c>
      <c r="K502" t="s">
        <v>3351</v>
      </c>
      <c r="N502" s="30"/>
      <c r="P502" s="30"/>
      <c r="Q502" s="30"/>
      <c r="R502" s="30"/>
      <c r="S502" s="30"/>
    </row>
    <row r="503" spans="1:19" x14ac:dyDescent="0.25">
      <c r="A503" t="s">
        <v>5596</v>
      </c>
      <c r="B503" t="s">
        <v>5757</v>
      </c>
      <c r="C503" t="s">
        <v>254</v>
      </c>
      <c r="D503" t="str">
        <f>VLOOKUP(C503,'Programas-Mestrado'!$C:$D,2,0)</f>
        <v>PPGM</v>
      </c>
      <c r="E503" t="s">
        <v>517</v>
      </c>
      <c r="F503" s="10">
        <v>43709</v>
      </c>
      <c r="G503" s="10">
        <v>44985</v>
      </c>
      <c r="H503" t="s">
        <v>987</v>
      </c>
      <c r="I503" t="s">
        <v>7233</v>
      </c>
      <c r="J503" t="s">
        <v>1025</v>
      </c>
      <c r="K503" t="s">
        <v>3351</v>
      </c>
      <c r="N503" s="30"/>
      <c r="P503" s="30"/>
      <c r="Q503" s="30"/>
      <c r="R503" s="30"/>
      <c r="S503" s="30"/>
    </row>
    <row r="504" spans="1:19" x14ac:dyDescent="0.25">
      <c r="A504" t="s">
        <v>200</v>
      </c>
      <c r="B504" t="s">
        <v>1982</v>
      </c>
      <c r="C504" t="s">
        <v>254</v>
      </c>
      <c r="D504" t="str">
        <f>VLOOKUP(C504,'Programas-Mestrado'!$C:$D,2,0)</f>
        <v>PPGM</v>
      </c>
      <c r="E504" t="s">
        <v>517</v>
      </c>
      <c r="F504" s="10">
        <v>43891</v>
      </c>
      <c r="G504" s="10">
        <v>45351</v>
      </c>
      <c r="H504" t="s">
        <v>987</v>
      </c>
      <c r="I504" t="s">
        <v>7233</v>
      </c>
      <c r="J504" t="s">
        <v>1025</v>
      </c>
      <c r="K504" t="s">
        <v>3351</v>
      </c>
      <c r="N504" s="30"/>
      <c r="P504" s="30"/>
      <c r="Q504" s="30"/>
      <c r="R504" s="30"/>
      <c r="S504" s="30"/>
    </row>
    <row r="505" spans="1:19" x14ac:dyDescent="0.25">
      <c r="A505" t="s">
        <v>678</v>
      </c>
      <c r="B505" t="s">
        <v>1504</v>
      </c>
      <c r="C505" t="s">
        <v>254</v>
      </c>
      <c r="D505" t="str">
        <f>VLOOKUP(C505,'Programas-Mestrado'!$C:$D,2,0)</f>
        <v>PPGM</v>
      </c>
      <c r="E505" t="s">
        <v>517</v>
      </c>
      <c r="F505" s="10">
        <v>43709</v>
      </c>
      <c r="G505" s="10">
        <v>44773</v>
      </c>
      <c r="H505" t="s">
        <v>987</v>
      </c>
      <c r="I505" t="s">
        <v>7233</v>
      </c>
      <c r="J505" t="s">
        <v>3787</v>
      </c>
      <c r="K505" t="s">
        <v>3351</v>
      </c>
      <c r="N505" s="30"/>
      <c r="P505" s="30"/>
      <c r="Q505" s="30"/>
      <c r="R505" s="30"/>
      <c r="S505" s="30"/>
    </row>
    <row r="506" spans="1:19" x14ac:dyDescent="0.25">
      <c r="A506" t="s">
        <v>6372</v>
      </c>
      <c r="B506" t="s">
        <v>6397</v>
      </c>
      <c r="C506" t="s">
        <v>254</v>
      </c>
      <c r="D506" t="str">
        <f>VLOOKUP(C506,'Programas-Mestrado'!$C:$D,2,0)</f>
        <v>PPGM</v>
      </c>
      <c r="E506" t="s">
        <v>517</v>
      </c>
      <c r="F506" s="10">
        <v>45170</v>
      </c>
      <c r="G506" s="10">
        <v>45351</v>
      </c>
      <c r="H506" t="s">
        <v>987</v>
      </c>
      <c r="I506" t="s">
        <v>7233</v>
      </c>
      <c r="J506" t="s">
        <v>1026</v>
      </c>
      <c r="K506" t="s">
        <v>3351</v>
      </c>
      <c r="N506" s="30"/>
      <c r="P506" s="30"/>
      <c r="Q506" s="30"/>
      <c r="R506" s="30"/>
      <c r="S506" s="30"/>
    </row>
    <row r="507" spans="1:19" x14ac:dyDescent="0.25">
      <c r="A507" t="s">
        <v>1215</v>
      </c>
      <c r="B507" t="s">
        <v>1983</v>
      </c>
      <c r="C507" t="s">
        <v>254</v>
      </c>
      <c r="D507" t="str">
        <f>VLOOKUP(C507,'Programas-Mestrado'!$C:$D,2,0)</f>
        <v>PPGM</v>
      </c>
      <c r="E507" t="s">
        <v>517</v>
      </c>
      <c r="F507" s="10">
        <v>43891</v>
      </c>
      <c r="G507" s="10">
        <v>45351</v>
      </c>
      <c r="H507" t="s">
        <v>987</v>
      </c>
      <c r="I507" t="s">
        <v>7233</v>
      </c>
      <c r="J507" t="s">
        <v>1025</v>
      </c>
      <c r="K507" t="s">
        <v>3351</v>
      </c>
      <c r="N507" s="30"/>
      <c r="P507" s="30"/>
      <c r="Q507" s="30"/>
      <c r="R507" s="30"/>
      <c r="S507" s="30"/>
    </row>
    <row r="508" spans="1:19" x14ac:dyDescent="0.25">
      <c r="A508" t="s">
        <v>3997</v>
      </c>
      <c r="B508" t="s">
        <v>6429</v>
      </c>
      <c r="C508" t="s">
        <v>254</v>
      </c>
      <c r="D508" t="str">
        <f>VLOOKUP(C508,'Programas-Mestrado'!$C:$D,2,0)</f>
        <v>PPGM</v>
      </c>
      <c r="E508" t="s">
        <v>517</v>
      </c>
      <c r="F508" s="10">
        <v>45139</v>
      </c>
      <c r="G508" s="10">
        <v>45169</v>
      </c>
      <c r="H508" t="s">
        <v>987</v>
      </c>
      <c r="I508" t="s">
        <v>7233</v>
      </c>
      <c r="J508" t="s">
        <v>3787</v>
      </c>
      <c r="K508" t="s">
        <v>3351</v>
      </c>
      <c r="N508" s="30"/>
      <c r="P508" s="30"/>
      <c r="Q508" s="30"/>
      <c r="R508" s="30"/>
      <c r="S508" s="30"/>
    </row>
    <row r="509" spans="1:19" x14ac:dyDescent="0.25">
      <c r="A509" t="s">
        <v>862</v>
      </c>
      <c r="B509" t="s">
        <v>1506</v>
      </c>
      <c r="C509" t="s">
        <v>254</v>
      </c>
      <c r="D509" t="str">
        <f>VLOOKUP(C509,'Programas-Mestrado'!$C:$D,2,0)</f>
        <v>PPGM</v>
      </c>
      <c r="E509" t="s">
        <v>517</v>
      </c>
      <c r="F509" s="10">
        <v>43709</v>
      </c>
      <c r="G509" s="10">
        <v>44408</v>
      </c>
      <c r="H509" t="s">
        <v>987</v>
      </c>
      <c r="I509" t="s">
        <v>7233</v>
      </c>
      <c r="J509" t="s">
        <v>1025</v>
      </c>
      <c r="K509" t="s">
        <v>3351</v>
      </c>
      <c r="N509" s="30"/>
      <c r="P509" s="30"/>
      <c r="Q509" s="30"/>
      <c r="R509" s="30"/>
      <c r="S509" s="30"/>
    </row>
    <row r="510" spans="1:19" x14ac:dyDescent="0.25">
      <c r="A510" t="s">
        <v>3471</v>
      </c>
      <c r="B510" t="s">
        <v>3484</v>
      </c>
      <c r="C510" t="s">
        <v>254</v>
      </c>
      <c r="D510" t="str">
        <f>VLOOKUP(C510,'Programas-Mestrado'!$C:$D,2,0)</f>
        <v>PPGM</v>
      </c>
      <c r="E510" t="s">
        <v>258</v>
      </c>
      <c r="F510" s="10">
        <v>44105</v>
      </c>
      <c r="G510" s="10">
        <v>44773</v>
      </c>
      <c r="H510" t="s">
        <v>987</v>
      </c>
      <c r="I510" t="s">
        <v>7233</v>
      </c>
      <c r="J510" t="s">
        <v>1024</v>
      </c>
      <c r="K510" t="s">
        <v>3351</v>
      </c>
      <c r="N510" s="30"/>
      <c r="P510" s="30"/>
      <c r="Q510" s="30"/>
      <c r="R510" s="30"/>
      <c r="S510" s="30"/>
    </row>
    <row r="511" spans="1:19" x14ac:dyDescent="0.25">
      <c r="A511" t="s">
        <v>5280</v>
      </c>
      <c r="B511" t="s">
        <v>5389</v>
      </c>
      <c r="C511" t="s">
        <v>254</v>
      </c>
      <c r="D511" t="str">
        <f>VLOOKUP(C511,'Programas-Mestrado'!$C:$D,2,0)</f>
        <v>PPGM</v>
      </c>
      <c r="E511" t="s">
        <v>258</v>
      </c>
      <c r="F511" s="10">
        <v>44986</v>
      </c>
      <c r="G511" s="10">
        <v>45291</v>
      </c>
      <c r="H511" t="s">
        <v>987</v>
      </c>
      <c r="I511" t="s">
        <v>7233</v>
      </c>
      <c r="J511" t="s">
        <v>1025</v>
      </c>
      <c r="K511" t="s">
        <v>3351</v>
      </c>
      <c r="N511" s="30"/>
      <c r="P511" s="30"/>
      <c r="Q511" s="30"/>
      <c r="R511" s="30"/>
      <c r="S511" s="30"/>
    </row>
    <row r="512" spans="1:19" x14ac:dyDescent="0.25">
      <c r="A512" t="s">
        <v>4873</v>
      </c>
      <c r="B512" t="s">
        <v>4913</v>
      </c>
      <c r="C512" t="s">
        <v>254</v>
      </c>
      <c r="D512" t="str">
        <f>VLOOKUP(C512,'Programas-Mestrado'!$C:$D,2,0)</f>
        <v>PPGM</v>
      </c>
      <c r="E512" t="s">
        <v>258</v>
      </c>
      <c r="F512" s="10">
        <v>44774</v>
      </c>
      <c r="G512" s="10">
        <v>45504</v>
      </c>
      <c r="H512" t="s">
        <v>987</v>
      </c>
      <c r="I512" t="s">
        <v>7233</v>
      </c>
      <c r="J512" t="s">
        <v>1029</v>
      </c>
      <c r="K512" t="s">
        <v>3351</v>
      </c>
      <c r="N512" s="30"/>
      <c r="P512" s="30"/>
      <c r="Q512" s="30"/>
      <c r="R512" s="30"/>
      <c r="S512" s="30"/>
    </row>
    <row r="513" spans="1:19" x14ac:dyDescent="0.25">
      <c r="A513" t="s">
        <v>3429</v>
      </c>
      <c r="B513" t="s">
        <v>3444</v>
      </c>
      <c r="C513" t="s">
        <v>254</v>
      </c>
      <c r="D513" t="str">
        <f>VLOOKUP(C513,'Programas-Mestrado'!$C:$D,2,0)</f>
        <v>PPGM</v>
      </c>
      <c r="E513" t="s">
        <v>258</v>
      </c>
      <c r="F513" s="10">
        <v>44075</v>
      </c>
      <c r="G513" s="10">
        <v>44561</v>
      </c>
      <c r="H513" t="s">
        <v>987</v>
      </c>
      <c r="I513" t="s">
        <v>7233</v>
      </c>
      <c r="J513" t="s">
        <v>1026</v>
      </c>
      <c r="K513" t="s">
        <v>3351</v>
      </c>
      <c r="N513" s="30"/>
      <c r="P513" s="30"/>
      <c r="Q513" s="30"/>
      <c r="R513" s="30"/>
      <c r="S513" s="30"/>
    </row>
    <row r="514" spans="1:19" x14ac:dyDescent="0.25">
      <c r="A514" t="s">
        <v>955</v>
      </c>
      <c r="B514" t="s">
        <v>1507</v>
      </c>
      <c r="C514" t="s">
        <v>254</v>
      </c>
      <c r="D514" t="str">
        <f>VLOOKUP(C514,'Programas-Mestrado'!$C:$D,2,0)</f>
        <v>PPGM</v>
      </c>
      <c r="E514" t="s">
        <v>258</v>
      </c>
      <c r="F514" s="10">
        <v>43709</v>
      </c>
      <c r="G514" s="10">
        <v>44408</v>
      </c>
      <c r="H514" t="s">
        <v>987</v>
      </c>
      <c r="I514" t="s">
        <v>7233</v>
      </c>
      <c r="J514" t="s">
        <v>1026</v>
      </c>
      <c r="K514" t="s">
        <v>3351</v>
      </c>
      <c r="N514" s="30"/>
      <c r="P514" s="30"/>
      <c r="Q514" s="30"/>
      <c r="R514" s="30"/>
      <c r="S514" s="30"/>
    </row>
    <row r="515" spans="1:19" x14ac:dyDescent="0.25">
      <c r="A515" t="s">
        <v>3564</v>
      </c>
      <c r="B515" t="s">
        <v>5758</v>
      </c>
      <c r="C515" t="s">
        <v>254</v>
      </c>
      <c r="D515" t="str">
        <f>VLOOKUP(C515,'Programas-Mestrado'!$C:$D,2,0)</f>
        <v>PPGM</v>
      </c>
      <c r="E515" t="s">
        <v>258</v>
      </c>
      <c r="F515" s="10">
        <v>44256</v>
      </c>
      <c r="G515" s="10">
        <v>44985</v>
      </c>
      <c r="H515" t="s">
        <v>987</v>
      </c>
      <c r="I515" t="s">
        <v>7233</v>
      </c>
      <c r="J515" t="s">
        <v>1025</v>
      </c>
      <c r="K515" t="s">
        <v>3351</v>
      </c>
      <c r="N515" s="30"/>
      <c r="P515" s="30"/>
      <c r="Q515" s="30"/>
      <c r="R515" s="30"/>
      <c r="S515" s="30"/>
    </row>
    <row r="516" spans="1:19" x14ac:dyDescent="0.25">
      <c r="A516" t="s">
        <v>3789</v>
      </c>
      <c r="B516" t="s">
        <v>3814</v>
      </c>
      <c r="C516" t="s">
        <v>254</v>
      </c>
      <c r="D516" t="str">
        <f>VLOOKUP(C516,'Programas-Mestrado'!$C:$D,2,0)</f>
        <v>PPGM</v>
      </c>
      <c r="E516" t="s">
        <v>258</v>
      </c>
      <c r="F516" s="10">
        <v>44287</v>
      </c>
      <c r="G516" s="10">
        <v>44681</v>
      </c>
      <c r="H516" t="s">
        <v>987</v>
      </c>
      <c r="I516" t="s">
        <v>7233</v>
      </c>
      <c r="J516" t="s">
        <v>1025</v>
      </c>
      <c r="K516" t="s">
        <v>3351</v>
      </c>
      <c r="N516" s="30"/>
      <c r="P516" s="30"/>
      <c r="Q516" s="30"/>
      <c r="R516" s="30"/>
      <c r="S516" s="30"/>
    </row>
    <row r="517" spans="1:19" x14ac:dyDescent="0.25">
      <c r="A517" t="s">
        <v>6684</v>
      </c>
      <c r="B517" t="s">
        <v>6811</v>
      </c>
      <c r="C517" t="s">
        <v>254</v>
      </c>
      <c r="D517" t="str">
        <f>VLOOKUP(C517,'Programas-Mestrado'!$C:$D,2,0)</f>
        <v>PPGM</v>
      </c>
      <c r="E517" t="s">
        <v>258</v>
      </c>
      <c r="F517" s="10">
        <v>45352</v>
      </c>
      <c r="G517" s="10">
        <v>45412</v>
      </c>
      <c r="H517" t="s">
        <v>987</v>
      </c>
      <c r="I517" t="s">
        <v>7233</v>
      </c>
      <c r="J517" t="s">
        <v>1026</v>
      </c>
      <c r="K517" t="s">
        <v>3351</v>
      </c>
      <c r="N517" s="30"/>
      <c r="P517" s="30"/>
      <c r="Q517" s="30"/>
      <c r="R517" s="30"/>
      <c r="S517" s="30"/>
    </row>
    <row r="518" spans="1:19" x14ac:dyDescent="0.25">
      <c r="A518" t="s">
        <v>3996</v>
      </c>
      <c r="B518" t="s">
        <v>4012</v>
      </c>
      <c r="C518" t="s">
        <v>254</v>
      </c>
      <c r="D518" t="str">
        <f>VLOOKUP(C518,'Programas-Mestrado'!$C:$D,2,0)</f>
        <v>PPGM</v>
      </c>
      <c r="E518" t="s">
        <v>258</v>
      </c>
      <c r="F518" s="10">
        <v>44409</v>
      </c>
      <c r="G518" s="10">
        <v>45138</v>
      </c>
      <c r="H518" t="s">
        <v>987</v>
      </c>
      <c r="I518" t="s">
        <v>7233</v>
      </c>
      <c r="J518" t="s">
        <v>1024</v>
      </c>
      <c r="K518" t="s">
        <v>3351</v>
      </c>
      <c r="N518" s="30"/>
      <c r="P518" s="30"/>
      <c r="Q518" s="30"/>
      <c r="R518" s="30"/>
      <c r="S518" s="30"/>
    </row>
    <row r="519" spans="1:19" x14ac:dyDescent="0.25">
      <c r="A519" t="s">
        <v>4973</v>
      </c>
      <c r="B519" t="s">
        <v>4975</v>
      </c>
      <c r="C519" t="s">
        <v>254</v>
      </c>
      <c r="D519" t="str">
        <f>VLOOKUP(C519,'Programas-Mestrado'!$C:$D,2,0)</f>
        <v>PPGM</v>
      </c>
      <c r="E519" t="s">
        <v>258</v>
      </c>
      <c r="F519" s="10">
        <v>44774</v>
      </c>
      <c r="G519" s="10">
        <v>45046</v>
      </c>
      <c r="H519" t="s">
        <v>987</v>
      </c>
      <c r="I519" t="s">
        <v>7233</v>
      </c>
      <c r="J519" t="s">
        <v>1026</v>
      </c>
      <c r="K519" t="s">
        <v>3351</v>
      </c>
      <c r="N519" s="30"/>
      <c r="P519" s="30"/>
      <c r="Q519" s="30"/>
      <c r="R519" s="30"/>
      <c r="S519" s="30"/>
    </row>
    <row r="520" spans="1:19" x14ac:dyDescent="0.25">
      <c r="A520" t="s">
        <v>4298</v>
      </c>
      <c r="B520" t="s">
        <v>4385</v>
      </c>
      <c r="C520" t="s">
        <v>254</v>
      </c>
      <c r="D520" t="str">
        <f>VLOOKUP(C520,'Programas-Mestrado'!$C:$D,2,0)</f>
        <v>PPGM</v>
      </c>
      <c r="E520" t="s">
        <v>258</v>
      </c>
      <c r="F520" s="10">
        <v>44621</v>
      </c>
      <c r="G520" s="10">
        <v>44773</v>
      </c>
      <c r="H520" t="s">
        <v>987</v>
      </c>
      <c r="I520" t="s">
        <v>7233</v>
      </c>
      <c r="J520" t="s">
        <v>1025</v>
      </c>
      <c r="K520" t="s">
        <v>3351</v>
      </c>
      <c r="N520" s="30"/>
      <c r="P520" s="30"/>
      <c r="Q520" s="30"/>
      <c r="R520" s="30"/>
      <c r="S520" s="30"/>
    </row>
    <row r="521" spans="1:19" x14ac:dyDescent="0.25">
      <c r="A521" t="s">
        <v>4693</v>
      </c>
      <c r="B521" t="s">
        <v>4701</v>
      </c>
      <c r="C521" t="s">
        <v>254</v>
      </c>
      <c r="D521" t="str">
        <f>VLOOKUP(C521,'Programas-Mestrado'!$C:$D,2,0)</f>
        <v>PPGM</v>
      </c>
      <c r="E521" t="s">
        <v>258</v>
      </c>
      <c r="F521" s="10">
        <v>44682</v>
      </c>
      <c r="G521" s="10">
        <v>45138</v>
      </c>
      <c r="H521" t="s">
        <v>987</v>
      </c>
      <c r="I521" t="s">
        <v>7233</v>
      </c>
      <c r="J521" t="s">
        <v>1027</v>
      </c>
      <c r="K521" t="s">
        <v>3351</v>
      </c>
      <c r="N521" s="30"/>
      <c r="P521" s="30"/>
      <c r="Q521" s="30"/>
      <c r="R521" s="30"/>
      <c r="S521" s="30"/>
    </row>
    <row r="522" spans="1:19" x14ac:dyDescent="0.25">
      <c r="A522" t="s">
        <v>4614</v>
      </c>
      <c r="B522" t="s">
        <v>4638</v>
      </c>
      <c r="C522" t="s">
        <v>254</v>
      </c>
      <c r="D522" t="str">
        <f>VLOOKUP(C522,'Programas-Mestrado'!$C:$D,2,0)</f>
        <v>PPGM</v>
      </c>
      <c r="E522" t="s">
        <v>258</v>
      </c>
      <c r="F522" s="10">
        <v>44652</v>
      </c>
      <c r="G522" s="10">
        <v>44926</v>
      </c>
      <c r="H522" t="s">
        <v>987</v>
      </c>
      <c r="I522" t="s">
        <v>7233</v>
      </c>
      <c r="J522" t="s">
        <v>1030</v>
      </c>
      <c r="K522" t="s">
        <v>3351</v>
      </c>
      <c r="N522" s="30"/>
      <c r="P522" s="30"/>
      <c r="Q522" s="30"/>
      <c r="R522" s="30"/>
      <c r="S522" s="30"/>
    </row>
    <row r="523" spans="1:19" x14ac:dyDescent="0.25">
      <c r="A523" t="s">
        <v>6537</v>
      </c>
      <c r="B523" t="s">
        <v>6538</v>
      </c>
      <c r="C523" t="s">
        <v>254</v>
      </c>
      <c r="D523" t="str">
        <f>VLOOKUP(C523,'Programas-Mestrado'!$C:$D,2,0)</f>
        <v>PPGM</v>
      </c>
      <c r="E523" t="s">
        <v>258</v>
      </c>
      <c r="F523" s="10">
        <v>44501</v>
      </c>
      <c r="G523" s="10">
        <v>45230</v>
      </c>
      <c r="H523" t="s">
        <v>987</v>
      </c>
      <c r="I523" t="s">
        <v>7233</v>
      </c>
      <c r="J523" t="s">
        <v>3381</v>
      </c>
      <c r="K523" t="s">
        <v>3351</v>
      </c>
      <c r="N523" s="30"/>
      <c r="P523" s="30"/>
      <c r="Q523" s="30"/>
      <c r="R523" s="30"/>
      <c r="S523" s="30"/>
    </row>
    <row r="524" spans="1:19" x14ac:dyDescent="0.25">
      <c r="A524" t="s">
        <v>1057</v>
      </c>
      <c r="B524" t="s">
        <v>1508</v>
      </c>
      <c r="C524" t="s">
        <v>254</v>
      </c>
      <c r="D524" t="str">
        <f>VLOOKUP(C524,'Programas-Mestrado'!$C:$D,2,0)</f>
        <v>PPGM</v>
      </c>
      <c r="E524" t="s">
        <v>258</v>
      </c>
      <c r="F524" s="10">
        <v>43891</v>
      </c>
      <c r="G524" s="10">
        <v>44620</v>
      </c>
      <c r="H524" t="s">
        <v>987</v>
      </c>
      <c r="I524" t="s">
        <v>7233</v>
      </c>
      <c r="J524" t="s">
        <v>1024</v>
      </c>
      <c r="K524" t="s">
        <v>3351</v>
      </c>
      <c r="N524" s="30"/>
      <c r="P524" s="30"/>
      <c r="Q524" s="30"/>
      <c r="R524" s="30"/>
      <c r="S524" s="30"/>
    </row>
    <row r="525" spans="1:19" x14ac:dyDescent="0.25">
      <c r="A525" t="s">
        <v>6277</v>
      </c>
      <c r="B525" t="s">
        <v>6301</v>
      </c>
      <c r="C525" t="s">
        <v>254</v>
      </c>
      <c r="D525" t="str">
        <f>VLOOKUP(C525,'Programas-Mestrado'!$C:$D,2,0)</f>
        <v>PPGM</v>
      </c>
      <c r="E525" t="s">
        <v>258</v>
      </c>
      <c r="F525" s="10">
        <v>45139</v>
      </c>
      <c r="G525" s="10">
        <v>45260</v>
      </c>
      <c r="H525" t="s">
        <v>987</v>
      </c>
      <c r="I525" t="s">
        <v>7233</v>
      </c>
      <c r="J525" t="s">
        <v>1026</v>
      </c>
      <c r="K525" t="s">
        <v>3351</v>
      </c>
      <c r="N525" s="30"/>
      <c r="P525" s="30"/>
      <c r="Q525" s="30"/>
      <c r="R525" s="30"/>
      <c r="S525" s="30"/>
    </row>
    <row r="526" spans="1:19" x14ac:dyDescent="0.25">
      <c r="A526" t="s">
        <v>4615</v>
      </c>
      <c r="B526" t="s">
        <v>4639</v>
      </c>
      <c r="C526" t="s">
        <v>254</v>
      </c>
      <c r="D526" t="str">
        <f>VLOOKUP(C526,'Programas-Mestrado'!$C:$D,2,0)</f>
        <v>PPGM</v>
      </c>
      <c r="E526" t="s">
        <v>258</v>
      </c>
      <c r="F526" s="10">
        <v>44652</v>
      </c>
      <c r="G526" s="10">
        <v>44926</v>
      </c>
      <c r="H526" t="s">
        <v>987</v>
      </c>
      <c r="I526" t="s">
        <v>7233</v>
      </c>
      <c r="J526" t="s">
        <v>1030</v>
      </c>
      <c r="K526" t="s">
        <v>3351</v>
      </c>
      <c r="N526" s="30"/>
      <c r="P526" s="30"/>
      <c r="Q526" s="30"/>
      <c r="R526" s="30"/>
      <c r="S526" s="30"/>
    </row>
    <row r="527" spans="1:19" x14ac:dyDescent="0.25">
      <c r="A527" t="s">
        <v>3430</v>
      </c>
      <c r="B527" t="s">
        <v>3445</v>
      </c>
      <c r="C527" t="s">
        <v>254</v>
      </c>
      <c r="D527" t="str">
        <f>VLOOKUP(C527,'Programas-Mestrado'!$C:$D,2,0)</f>
        <v>PPGM</v>
      </c>
      <c r="E527" t="s">
        <v>258</v>
      </c>
      <c r="F527" s="10">
        <v>44075</v>
      </c>
      <c r="G527" s="10">
        <v>44255</v>
      </c>
      <c r="H527" t="s">
        <v>987</v>
      </c>
      <c r="I527" t="s">
        <v>7233</v>
      </c>
      <c r="J527" t="s">
        <v>1030</v>
      </c>
      <c r="K527" t="s">
        <v>3351</v>
      </c>
      <c r="N527" s="30"/>
      <c r="P527" s="30"/>
      <c r="Q527" s="30"/>
      <c r="R527" s="30"/>
      <c r="S527" s="30"/>
    </row>
    <row r="528" spans="1:19" x14ac:dyDescent="0.25">
      <c r="A528" t="s">
        <v>3557</v>
      </c>
      <c r="B528" t="s">
        <v>3559</v>
      </c>
      <c r="C528" t="s">
        <v>254</v>
      </c>
      <c r="D528" t="str">
        <f>VLOOKUP(C528,'Programas-Mestrado'!$C:$D,2,0)</f>
        <v>PPGM</v>
      </c>
      <c r="E528" t="s">
        <v>258</v>
      </c>
      <c r="F528" s="10">
        <v>44197</v>
      </c>
      <c r="G528" s="10">
        <v>44286</v>
      </c>
      <c r="H528" t="s">
        <v>987</v>
      </c>
      <c r="I528" t="s">
        <v>7233</v>
      </c>
      <c r="J528" t="s">
        <v>1027</v>
      </c>
      <c r="K528" t="s">
        <v>3351</v>
      </c>
      <c r="N528" s="30"/>
      <c r="P528" s="30"/>
      <c r="Q528" s="30"/>
      <c r="R528" s="30"/>
      <c r="S528" s="30"/>
    </row>
    <row r="529" spans="1:19" x14ac:dyDescent="0.25">
      <c r="A529" t="s">
        <v>1216</v>
      </c>
      <c r="B529" t="s">
        <v>1984</v>
      </c>
      <c r="C529" t="s">
        <v>254</v>
      </c>
      <c r="D529" t="str">
        <f>VLOOKUP(C529,'Programas-Mestrado'!$C:$D,2,0)</f>
        <v>PPGM</v>
      </c>
      <c r="E529" t="s">
        <v>258</v>
      </c>
      <c r="F529" s="10">
        <v>43891</v>
      </c>
      <c r="G529" s="10">
        <v>44500</v>
      </c>
      <c r="H529" t="s">
        <v>987</v>
      </c>
      <c r="I529" t="s">
        <v>7233</v>
      </c>
      <c r="J529" t="s">
        <v>1025</v>
      </c>
      <c r="K529" t="s">
        <v>3351</v>
      </c>
      <c r="N529" s="30"/>
      <c r="P529" s="30"/>
      <c r="Q529" s="30"/>
      <c r="R529" s="30"/>
      <c r="S529" s="30"/>
    </row>
    <row r="530" spans="1:19" x14ac:dyDescent="0.25">
      <c r="A530" t="s">
        <v>5282</v>
      </c>
      <c r="B530" t="s">
        <v>5391</v>
      </c>
      <c r="C530" t="s">
        <v>254</v>
      </c>
      <c r="D530" t="str">
        <f>VLOOKUP(C530,'Programas-Mestrado'!$C:$D,2,0)</f>
        <v>PPGM</v>
      </c>
      <c r="E530" t="s">
        <v>258</v>
      </c>
      <c r="F530" s="10">
        <v>44986</v>
      </c>
      <c r="G530" s="10">
        <v>45046</v>
      </c>
      <c r="H530" t="s">
        <v>987</v>
      </c>
      <c r="I530" t="s">
        <v>7233</v>
      </c>
      <c r="J530" t="s">
        <v>1026</v>
      </c>
      <c r="K530" t="s">
        <v>3351</v>
      </c>
      <c r="N530" s="30"/>
      <c r="P530" s="30"/>
      <c r="Q530" s="30"/>
      <c r="R530" s="30"/>
      <c r="S530" s="30"/>
    </row>
    <row r="531" spans="1:19" x14ac:dyDescent="0.25">
      <c r="A531" t="s">
        <v>6433</v>
      </c>
      <c r="B531" t="s">
        <v>6439</v>
      </c>
      <c r="C531" t="s">
        <v>254</v>
      </c>
      <c r="D531" t="str">
        <f>VLOOKUP(C531,'Programas-Mestrado'!$C:$D,2,0)</f>
        <v>PPGM</v>
      </c>
      <c r="E531" t="s">
        <v>258</v>
      </c>
      <c r="F531" s="10">
        <v>45170</v>
      </c>
      <c r="G531" s="10">
        <v>45230</v>
      </c>
      <c r="H531" t="s">
        <v>987</v>
      </c>
      <c r="I531" t="s">
        <v>7233</v>
      </c>
      <c r="J531" t="s">
        <v>1026</v>
      </c>
      <c r="K531" t="s">
        <v>3351</v>
      </c>
      <c r="N531" s="30"/>
      <c r="P531" s="30"/>
      <c r="Q531" s="30"/>
      <c r="R531" s="30"/>
      <c r="S531" s="30"/>
    </row>
    <row r="532" spans="1:19" x14ac:dyDescent="0.25">
      <c r="A532" t="s">
        <v>5916</v>
      </c>
      <c r="B532" t="s">
        <v>5955</v>
      </c>
      <c r="C532" t="s">
        <v>254</v>
      </c>
      <c r="D532" t="str">
        <f>VLOOKUP(C532,'Programas-Mestrado'!$C:$D,2,0)</f>
        <v>PPGM</v>
      </c>
      <c r="E532" t="s">
        <v>258</v>
      </c>
      <c r="F532" s="10">
        <v>44986</v>
      </c>
      <c r="G532" s="10">
        <v>45351</v>
      </c>
      <c r="H532" t="s">
        <v>987</v>
      </c>
      <c r="I532" t="s">
        <v>7233</v>
      </c>
      <c r="J532" t="s">
        <v>1025</v>
      </c>
      <c r="K532" t="s">
        <v>3351</v>
      </c>
      <c r="N532" s="30"/>
      <c r="P532" s="30"/>
      <c r="Q532" s="30"/>
      <c r="R532" s="30"/>
      <c r="S532" s="30"/>
    </row>
    <row r="533" spans="1:19" x14ac:dyDescent="0.25">
      <c r="A533" t="s">
        <v>4200</v>
      </c>
      <c r="B533" t="s">
        <v>4205</v>
      </c>
      <c r="C533" t="s">
        <v>254</v>
      </c>
      <c r="D533" t="str">
        <f>VLOOKUP(C533,'Programas-Mestrado'!$C:$D,2,0)</f>
        <v>PPGM</v>
      </c>
      <c r="E533" t="s">
        <v>258</v>
      </c>
      <c r="F533" s="10">
        <v>44501</v>
      </c>
      <c r="G533" s="10">
        <v>44651</v>
      </c>
      <c r="H533" t="s">
        <v>987</v>
      </c>
      <c r="I533" t="s">
        <v>7233</v>
      </c>
      <c r="J533" t="s">
        <v>1026</v>
      </c>
      <c r="K533" t="s">
        <v>3351</v>
      </c>
      <c r="N533" s="30"/>
      <c r="P533" s="30"/>
      <c r="Q533" s="30"/>
      <c r="R533" s="30"/>
      <c r="S533" s="30"/>
    </row>
    <row r="534" spans="1:19" x14ac:dyDescent="0.25">
      <c r="A534" t="s">
        <v>976</v>
      </c>
      <c r="B534" t="s">
        <v>1509</v>
      </c>
      <c r="C534" t="s">
        <v>254</v>
      </c>
      <c r="D534" t="str">
        <f>VLOOKUP(C534,'Programas-Mestrado'!$C:$D,2,0)</f>
        <v>PPGM</v>
      </c>
      <c r="E534" t="s">
        <v>258</v>
      </c>
      <c r="F534" s="10">
        <v>43709</v>
      </c>
      <c r="G534" s="10">
        <v>44500</v>
      </c>
      <c r="H534" t="s">
        <v>987</v>
      </c>
      <c r="I534" t="s">
        <v>7233</v>
      </c>
      <c r="J534" t="s">
        <v>1025</v>
      </c>
      <c r="K534" t="s">
        <v>3351</v>
      </c>
      <c r="N534" s="30"/>
      <c r="P534" s="30"/>
      <c r="Q534" s="30"/>
      <c r="R534" s="30"/>
      <c r="S534" s="30"/>
    </row>
    <row r="535" spans="1:19" x14ac:dyDescent="0.25">
      <c r="A535" t="s">
        <v>3997</v>
      </c>
      <c r="B535" t="s">
        <v>4013</v>
      </c>
      <c r="C535" t="s">
        <v>254</v>
      </c>
      <c r="D535" t="str">
        <f>VLOOKUP(C535,'Programas-Mestrado'!$C:$D,2,0)</f>
        <v>PPGM</v>
      </c>
      <c r="E535" t="s">
        <v>258</v>
      </c>
      <c r="F535" s="10">
        <v>44409</v>
      </c>
      <c r="G535" s="10">
        <v>44530</v>
      </c>
      <c r="H535" t="s">
        <v>987</v>
      </c>
      <c r="I535" t="s">
        <v>7233</v>
      </c>
      <c r="J535" t="s">
        <v>1026</v>
      </c>
      <c r="K535" t="s">
        <v>3351</v>
      </c>
      <c r="N535" s="30"/>
      <c r="P535" s="30"/>
      <c r="Q535" s="30"/>
      <c r="R535" s="30"/>
      <c r="S535" s="30"/>
    </row>
    <row r="536" spans="1:19" x14ac:dyDescent="0.25">
      <c r="A536" t="s">
        <v>4299</v>
      </c>
      <c r="B536" t="s">
        <v>4386</v>
      </c>
      <c r="C536" t="s">
        <v>254</v>
      </c>
      <c r="D536" t="str">
        <f>VLOOKUP(C536,'Programas-Mestrado'!$C:$D,2,0)</f>
        <v>PPGM</v>
      </c>
      <c r="E536" t="s">
        <v>258</v>
      </c>
      <c r="F536" s="10">
        <v>44621</v>
      </c>
      <c r="G536" s="10">
        <v>45351</v>
      </c>
      <c r="H536" t="s">
        <v>987</v>
      </c>
      <c r="I536" t="s">
        <v>7233</v>
      </c>
      <c r="J536" t="s">
        <v>1025</v>
      </c>
      <c r="K536" t="s">
        <v>3351</v>
      </c>
      <c r="N536" s="30"/>
      <c r="P536" s="30"/>
      <c r="Q536" s="30"/>
      <c r="R536" s="30"/>
      <c r="S536" s="30"/>
    </row>
    <row r="537" spans="1:19" x14ac:dyDescent="0.25">
      <c r="A537" t="s">
        <v>1058</v>
      </c>
      <c r="B537" t="s">
        <v>1510</v>
      </c>
      <c r="C537" t="s">
        <v>254</v>
      </c>
      <c r="D537" t="str">
        <f>VLOOKUP(C537,'Programas-Mestrado'!$C:$D,2,0)</f>
        <v>PPGM</v>
      </c>
      <c r="E537" t="s">
        <v>258</v>
      </c>
      <c r="F537" s="10">
        <v>43891</v>
      </c>
      <c r="G537" s="10">
        <v>44012</v>
      </c>
      <c r="H537" t="s">
        <v>987</v>
      </c>
      <c r="I537" t="s">
        <v>7233</v>
      </c>
      <c r="J537" t="s">
        <v>1026</v>
      </c>
      <c r="K537" t="s">
        <v>3351</v>
      </c>
      <c r="N537" s="30"/>
      <c r="P537" s="30"/>
      <c r="Q537" s="30"/>
      <c r="R537" s="30"/>
      <c r="S537" s="30"/>
    </row>
    <row r="538" spans="1:19" x14ac:dyDescent="0.25">
      <c r="A538" t="s">
        <v>3431</v>
      </c>
      <c r="B538" t="s">
        <v>3446</v>
      </c>
      <c r="C538" t="s">
        <v>254</v>
      </c>
      <c r="D538" t="str">
        <f>VLOOKUP(C538,'Programas-Mestrado'!$C:$D,2,0)</f>
        <v>PPGM</v>
      </c>
      <c r="E538" t="s">
        <v>258</v>
      </c>
      <c r="F538" s="10">
        <v>44075</v>
      </c>
      <c r="G538" s="10">
        <v>44255</v>
      </c>
      <c r="H538" t="s">
        <v>987</v>
      </c>
      <c r="I538" t="s">
        <v>7233</v>
      </c>
      <c r="J538" t="s">
        <v>1030</v>
      </c>
      <c r="K538" t="s">
        <v>3351</v>
      </c>
      <c r="N538" s="30"/>
      <c r="P538" s="30"/>
      <c r="Q538" s="30"/>
      <c r="R538" s="30"/>
      <c r="S538" s="30"/>
    </row>
    <row r="539" spans="1:19" x14ac:dyDescent="0.25">
      <c r="A539" t="s">
        <v>291</v>
      </c>
      <c r="B539" t="s">
        <v>1511</v>
      </c>
      <c r="C539" t="s">
        <v>227</v>
      </c>
      <c r="D539" t="str">
        <f>VLOOKUP(C539,'Programas-Mestrado'!$C:$D,2,0)</f>
        <v>PPGCC</v>
      </c>
      <c r="E539" t="s">
        <v>517</v>
      </c>
      <c r="F539" s="10">
        <v>43709</v>
      </c>
      <c r="G539" s="10">
        <v>44255</v>
      </c>
      <c r="H539" t="s">
        <v>987</v>
      </c>
      <c r="I539" t="s">
        <v>7233</v>
      </c>
      <c r="J539" t="s">
        <v>1025</v>
      </c>
      <c r="K539" t="s">
        <v>3351</v>
      </c>
      <c r="N539" s="30"/>
      <c r="P539" s="30"/>
      <c r="Q539" s="30"/>
      <c r="R539" s="30"/>
      <c r="S539" s="30"/>
    </row>
    <row r="540" spans="1:19" x14ac:dyDescent="0.25">
      <c r="A540" t="s">
        <v>7124</v>
      </c>
      <c r="B540" t="s">
        <v>7134</v>
      </c>
      <c r="C540" t="s">
        <v>227</v>
      </c>
      <c r="D540" t="str">
        <f>VLOOKUP(C540,'Programas-Mestrado'!$C:$D,2,0)</f>
        <v>PPGCC</v>
      </c>
      <c r="E540" t="s">
        <v>517</v>
      </c>
      <c r="F540" s="10">
        <v>45383</v>
      </c>
      <c r="G540" s="10">
        <v>45473</v>
      </c>
      <c r="H540" t="s">
        <v>987</v>
      </c>
      <c r="I540" t="s">
        <v>7233</v>
      </c>
      <c r="J540" t="s">
        <v>1025</v>
      </c>
      <c r="K540" t="s">
        <v>3351</v>
      </c>
      <c r="N540" s="30"/>
      <c r="P540" s="30"/>
      <c r="Q540" s="30"/>
      <c r="R540" s="30"/>
      <c r="S540" s="30"/>
    </row>
    <row r="541" spans="1:19" x14ac:dyDescent="0.25">
      <c r="A541" t="s">
        <v>1217</v>
      </c>
      <c r="B541" t="s">
        <v>1985</v>
      </c>
      <c r="C541" t="s">
        <v>227</v>
      </c>
      <c r="D541" t="str">
        <f>VLOOKUP(C541,'Programas-Mestrado'!$C:$D,2,0)</f>
        <v>PPGCC</v>
      </c>
      <c r="E541" t="s">
        <v>517</v>
      </c>
      <c r="F541" s="10">
        <v>43891</v>
      </c>
      <c r="G541" s="10">
        <v>45138</v>
      </c>
      <c r="H541" t="s">
        <v>987</v>
      </c>
      <c r="I541" t="s">
        <v>7233</v>
      </c>
      <c r="J541" t="s">
        <v>3381</v>
      </c>
      <c r="K541" t="s">
        <v>3351</v>
      </c>
      <c r="N541" s="30"/>
      <c r="P541" s="30"/>
      <c r="Q541" s="30"/>
      <c r="R541" s="30"/>
      <c r="S541" s="30"/>
    </row>
    <row r="542" spans="1:19" x14ac:dyDescent="0.25">
      <c r="A542" t="s">
        <v>688</v>
      </c>
      <c r="B542" t="s">
        <v>1512</v>
      </c>
      <c r="C542" t="s">
        <v>227</v>
      </c>
      <c r="D542" t="str">
        <f>VLOOKUP(C542,'Programas-Mestrado'!$C:$D,2,0)</f>
        <v>PPGCC</v>
      </c>
      <c r="E542" t="s">
        <v>517</v>
      </c>
      <c r="F542" s="10">
        <v>43709</v>
      </c>
      <c r="G542" s="10">
        <v>44957</v>
      </c>
      <c r="H542" t="s">
        <v>987</v>
      </c>
      <c r="I542" t="s">
        <v>7233</v>
      </c>
      <c r="J542" t="s">
        <v>1025</v>
      </c>
      <c r="K542" t="s">
        <v>3351</v>
      </c>
      <c r="N542" s="30"/>
      <c r="P542" s="30"/>
      <c r="Q542" s="30"/>
      <c r="R542" s="30"/>
      <c r="S542" s="30"/>
    </row>
    <row r="543" spans="1:19" x14ac:dyDescent="0.25">
      <c r="A543" t="s">
        <v>689</v>
      </c>
      <c r="B543" t="s">
        <v>1513</v>
      </c>
      <c r="C543" t="s">
        <v>227</v>
      </c>
      <c r="D543" t="str">
        <f>VLOOKUP(C543,'Programas-Mestrado'!$C:$D,2,0)</f>
        <v>PPGCC</v>
      </c>
      <c r="E543" t="s">
        <v>517</v>
      </c>
      <c r="F543" s="10">
        <v>43709</v>
      </c>
      <c r="G543" s="10">
        <v>45138</v>
      </c>
      <c r="H543" t="s">
        <v>987</v>
      </c>
      <c r="I543" t="s">
        <v>7233</v>
      </c>
      <c r="J543" t="s">
        <v>3861</v>
      </c>
      <c r="K543" t="s">
        <v>3351</v>
      </c>
      <c r="N543" s="30"/>
      <c r="P543" s="30"/>
      <c r="Q543" s="30"/>
      <c r="R543" s="30"/>
      <c r="S543" s="30"/>
    </row>
    <row r="544" spans="1:19" x14ac:dyDescent="0.25">
      <c r="A544" t="s">
        <v>690</v>
      </c>
      <c r="B544" t="s">
        <v>1514</v>
      </c>
      <c r="C544" t="s">
        <v>227</v>
      </c>
      <c r="D544" t="str">
        <f>VLOOKUP(C544,'Programas-Mestrado'!$C:$D,2,0)</f>
        <v>PPGCC</v>
      </c>
      <c r="E544" t="s">
        <v>517</v>
      </c>
      <c r="F544" s="10">
        <v>43709</v>
      </c>
      <c r="G544" s="10">
        <v>44742</v>
      </c>
      <c r="H544" t="s">
        <v>987</v>
      </c>
      <c r="I544" t="s">
        <v>7233</v>
      </c>
      <c r="J544" t="s">
        <v>1025</v>
      </c>
      <c r="K544" t="s">
        <v>3351</v>
      </c>
      <c r="N544" s="30"/>
      <c r="P544" s="30"/>
      <c r="Q544" s="30"/>
      <c r="R544" s="30"/>
      <c r="S544" s="30"/>
    </row>
    <row r="545" spans="1:19" x14ac:dyDescent="0.25">
      <c r="A545" t="s">
        <v>690</v>
      </c>
      <c r="B545" t="s">
        <v>5233</v>
      </c>
      <c r="C545" t="s">
        <v>227</v>
      </c>
      <c r="D545" t="str">
        <f>VLOOKUP(C545,'Programas-Mestrado'!$C:$D,2,0)</f>
        <v>PPGCC</v>
      </c>
      <c r="E545" t="s">
        <v>517</v>
      </c>
      <c r="F545" s="10">
        <v>44958</v>
      </c>
      <c r="G545" s="10">
        <v>45077</v>
      </c>
      <c r="H545" t="s">
        <v>987</v>
      </c>
      <c r="I545" t="s">
        <v>7233</v>
      </c>
      <c r="J545" t="s">
        <v>3381</v>
      </c>
      <c r="K545" t="s">
        <v>3351</v>
      </c>
      <c r="N545" s="30"/>
      <c r="P545" s="30"/>
      <c r="Q545" s="30"/>
      <c r="R545" s="30"/>
      <c r="S545" s="30"/>
    </row>
    <row r="546" spans="1:19" x14ac:dyDescent="0.25">
      <c r="A546" t="s">
        <v>1218</v>
      </c>
      <c r="B546" t="s">
        <v>1986</v>
      </c>
      <c r="C546" t="s">
        <v>227</v>
      </c>
      <c r="D546" t="str">
        <f>VLOOKUP(C546,'Programas-Mestrado'!$C:$D,2,0)</f>
        <v>PPGCC</v>
      </c>
      <c r="E546" t="s">
        <v>517</v>
      </c>
      <c r="F546" s="10">
        <v>43891</v>
      </c>
      <c r="G546" s="10">
        <v>45351</v>
      </c>
      <c r="H546" t="s">
        <v>987</v>
      </c>
      <c r="I546" t="s">
        <v>7233</v>
      </c>
      <c r="J546" t="s">
        <v>3381</v>
      </c>
      <c r="K546" t="s">
        <v>3351</v>
      </c>
      <c r="N546" s="30"/>
      <c r="P546" s="30"/>
      <c r="Q546" s="30"/>
      <c r="R546" s="30"/>
      <c r="S546" s="30"/>
    </row>
    <row r="547" spans="1:19" x14ac:dyDescent="0.25">
      <c r="A547" t="s">
        <v>5597</v>
      </c>
      <c r="B547" t="s">
        <v>5759</v>
      </c>
      <c r="C547" t="s">
        <v>227</v>
      </c>
      <c r="D547" t="str">
        <f>VLOOKUP(C547,'Programas-Mestrado'!$C:$D,2,0)</f>
        <v>PPGCC</v>
      </c>
      <c r="E547" t="s">
        <v>517</v>
      </c>
      <c r="F547" s="10">
        <v>43709</v>
      </c>
      <c r="G547" s="10">
        <v>44985</v>
      </c>
      <c r="H547" t="s">
        <v>987</v>
      </c>
      <c r="I547" t="s">
        <v>7233</v>
      </c>
      <c r="J547" t="s">
        <v>1025</v>
      </c>
      <c r="K547" t="s">
        <v>3351</v>
      </c>
      <c r="N547" s="30"/>
      <c r="P547" s="30"/>
      <c r="Q547" s="30"/>
      <c r="R547" s="30"/>
      <c r="S547" s="30"/>
    </row>
    <row r="548" spans="1:19" x14ac:dyDescent="0.25">
      <c r="A548" t="s">
        <v>6610</v>
      </c>
      <c r="B548" t="s">
        <v>6604</v>
      </c>
      <c r="C548" t="s">
        <v>227</v>
      </c>
      <c r="D548" t="str">
        <f>VLOOKUP(C548,'Programas-Mestrado'!$C:$D,2,0)</f>
        <v>PPGCC</v>
      </c>
      <c r="E548" t="s">
        <v>517</v>
      </c>
      <c r="F548" s="10">
        <v>45292</v>
      </c>
      <c r="G548" s="10">
        <v>45473</v>
      </c>
      <c r="H548" t="s">
        <v>987</v>
      </c>
      <c r="I548" t="s">
        <v>7233</v>
      </c>
      <c r="J548" t="s">
        <v>1025</v>
      </c>
      <c r="K548" t="s">
        <v>3351</v>
      </c>
      <c r="N548" s="30"/>
      <c r="P548" s="30"/>
      <c r="Q548" s="30"/>
      <c r="R548" s="30"/>
      <c r="S548" s="30"/>
    </row>
    <row r="549" spans="1:19" x14ac:dyDescent="0.25">
      <c r="A549" t="s">
        <v>294</v>
      </c>
      <c r="B549" t="s">
        <v>1515</v>
      </c>
      <c r="C549" t="s">
        <v>227</v>
      </c>
      <c r="D549" t="str">
        <f>VLOOKUP(C549,'Programas-Mestrado'!$C:$D,2,0)</f>
        <v>PPGCC</v>
      </c>
      <c r="E549" t="s">
        <v>517</v>
      </c>
      <c r="F549" s="10">
        <v>43709</v>
      </c>
      <c r="G549" s="10">
        <v>44804</v>
      </c>
      <c r="H549" t="s">
        <v>987</v>
      </c>
      <c r="I549" t="s">
        <v>7233</v>
      </c>
      <c r="J549" t="s">
        <v>1025</v>
      </c>
      <c r="K549" t="s">
        <v>3351</v>
      </c>
      <c r="N549" s="30"/>
      <c r="P549" s="30"/>
      <c r="Q549" s="30"/>
      <c r="R549" s="30"/>
      <c r="S549" s="30"/>
    </row>
    <row r="550" spans="1:19" x14ac:dyDescent="0.25">
      <c r="A550" t="s">
        <v>537</v>
      </c>
      <c r="B550" t="s">
        <v>1517</v>
      </c>
      <c r="C550" t="s">
        <v>227</v>
      </c>
      <c r="D550" t="str">
        <f>VLOOKUP(C550,'Programas-Mestrado'!$C:$D,2,0)</f>
        <v>PPGCC</v>
      </c>
      <c r="E550" t="s">
        <v>517</v>
      </c>
      <c r="F550" s="10">
        <v>43709</v>
      </c>
      <c r="G550" s="10">
        <v>44957</v>
      </c>
      <c r="H550" t="s">
        <v>987</v>
      </c>
      <c r="I550" t="s">
        <v>7233</v>
      </c>
      <c r="J550" t="s">
        <v>3381</v>
      </c>
      <c r="K550" t="s">
        <v>3351</v>
      </c>
      <c r="N550" s="30"/>
      <c r="P550" s="30"/>
      <c r="Q550" s="30"/>
      <c r="R550" s="30"/>
      <c r="S550" s="30"/>
    </row>
    <row r="551" spans="1:19" x14ac:dyDescent="0.25">
      <c r="A551" t="s">
        <v>3904</v>
      </c>
      <c r="B551" t="s">
        <v>3921</v>
      </c>
      <c r="C551" t="s">
        <v>227</v>
      </c>
      <c r="D551" t="str">
        <f>VLOOKUP(C551,'Programas-Mestrado'!$C:$D,2,0)</f>
        <v>PPGCC</v>
      </c>
      <c r="E551" t="s">
        <v>517</v>
      </c>
      <c r="F551" s="10">
        <v>44348</v>
      </c>
      <c r="G551" s="10">
        <v>45443</v>
      </c>
      <c r="H551" t="s">
        <v>987</v>
      </c>
      <c r="I551" t="s">
        <v>7233</v>
      </c>
      <c r="J551" t="s">
        <v>1025</v>
      </c>
      <c r="K551" t="s">
        <v>3351</v>
      </c>
      <c r="N551" s="30"/>
      <c r="P551" s="30"/>
      <c r="Q551" s="30"/>
      <c r="R551" s="30"/>
      <c r="S551" s="30"/>
    </row>
    <row r="552" spans="1:19" x14ac:dyDescent="0.25">
      <c r="A552" t="s">
        <v>297</v>
      </c>
      <c r="B552" t="s">
        <v>1518</v>
      </c>
      <c r="C552" t="s">
        <v>227</v>
      </c>
      <c r="D552" t="str">
        <f>VLOOKUP(C552,'Programas-Mestrado'!$C:$D,2,0)</f>
        <v>PPGCC</v>
      </c>
      <c r="E552" t="s">
        <v>517</v>
      </c>
      <c r="F552" s="10">
        <v>43709</v>
      </c>
      <c r="G552" s="10">
        <v>44651</v>
      </c>
      <c r="H552" t="s">
        <v>987</v>
      </c>
      <c r="I552" t="s">
        <v>7233</v>
      </c>
      <c r="J552" t="s">
        <v>1025</v>
      </c>
      <c r="K552" t="s">
        <v>3351</v>
      </c>
      <c r="N552" s="30"/>
      <c r="P552" s="30"/>
      <c r="Q552" s="30"/>
      <c r="R552" s="30"/>
      <c r="S552" s="30"/>
    </row>
    <row r="553" spans="1:19" x14ac:dyDescent="0.25">
      <c r="A553" t="s">
        <v>298</v>
      </c>
      <c r="B553" t="s">
        <v>1519</v>
      </c>
      <c r="C553" t="s">
        <v>227</v>
      </c>
      <c r="D553" t="str">
        <f>VLOOKUP(C553,'Programas-Mestrado'!$C:$D,2,0)</f>
        <v>PPGCC</v>
      </c>
      <c r="E553" t="s">
        <v>517</v>
      </c>
      <c r="F553" s="10">
        <v>43709</v>
      </c>
      <c r="G553" s="10">
        <v>44742</v>
      </c>
      <c r="H553" t="s">
        <v>987</v>
      </c>
      <c r="I553" t="s">
        <v>7233</v>
      </c>
      <c r="J553" t="s">
        <v>3381</v>
      </c>
      <c r="K553" t="s">
        <v>3351</v>
      </c>
      <c r="N553" s="30"/>
      <c r="P553" s="30"/>
      <c r="Q553" s="30"/>
      <c r="R553" s="30"/>
      <c r="S553" s="30"/>
    </row>
    <row r="554" spans="1:19" x14ac:dyDescent="0.25">
      <c r="A554" t="s">
        <v>737</v>
      </c>
      <c r="B554" t="s">
        <v>6070</v>
      </c>
      <c r="C554" t="s">
        <v>227</v>
      </c>
      <c r="D554" t="str">
        <f>VLOOKUP(C554,'Programas-Mestrado'!$C:$D,2,0)</f>
        <v>PPGCC</v>
      </c>
      <c r="E554" t="s">
        <v>517</v>
      </c>
      <c r="F554" s="10">
        <v>45017</v>
      </c>
      <c r="G554" s="10">
        <v>45077</v>
      </c>
      <c r="H554" t="s">
        <v>987</v>
      </c>
      <c r="I554" t="s">
        <v>7233</v>
      </c>
      <c r="J554" t="s">
        <v>1026</v>
      </c>
      <c r="K554" t="s">
        <v>3351</v>
      </c>
      <c r="N554" s="30"/>
      <c r="P554" s="30"/>
      <c r="Q554" s="30"/>
      <c r="R554" s="30"/>
      <c r="S554" s="30"/>
    </row>
    <row r="555" spans="1:19" x14ac:dyDescent="0.25">
      <c r="A555" t="s">
        <v>539</v>
      </c>
      <c r="B555" t="s">
        <v>1520</v>
      </c>
      <c r="C555" t="s">
        <v>227</v>
      </c>
      <c r="D555" t="str">
        <f>VLOOKUP(C555,'Programas-Mestrado'!$C:$D,2,0)</f>
        <v>PPGCC</v>
      </c>
      <c r="E555" t="s">
        <v>517</v>
      </c>
      <c r="F555" s="10">
        <v>43709</v>
      </c>
      <c r="G555" s="10">
        <v>45169</v>
      </c>
      <c r="H555" t="s">
        <v>987</v>
      </c>
      <c r="I555" t="s">
        <v>7233</v>
      </c>
      <c r="J555" t="s">
        <v>3381</v>
      </c>
      <c r="K555" t="s">
        <v>3351</v>
      </c>
      <c r="N555" s="30"/>
      <c r="P555" s="30"/>
      <c r="Q555" s="30"/>
      <c r="R555" s="30"/>
      <c r="S555" s="30"/>
    </row>
    <row r="556" spans="1:19" x14ac:dyDescent="0.25">
      <c r="A556" t="s">
        <v>728</v>
      </c>
      <c r="B556" t="s">
        <v>1521</v>
      </c>
      <c r="C556" t="s">
        <v>227</v>
      </c>
      <c r="D556" t="str">
        <f>VLOOKUP(C556,'Programas-Mestrado'!$C:$D,2,0)</f>
        <v>PPGCC</v>
      </c>
      <c r="E556" t="s">
        <v>258</v>
      </c>
      <c r="F556" s="10">
        <v>43709</v>
      </c>
      <c r="G556" s="10">
        <v>44439</v>
      </c>
      <c r="H556" t="s">
        <v>987</v>
      </c>
      <c r="I556" t="s">
        <v>7233</v>
      </c>
      <c r="J556" t="s">
        <v>3381</v>
      </c>
      <c r="K556" t="s">
        <v>3351</v>
      </c>
      <c r="N556" s="30"/>
      <c r="P556" s="30"/>
      <c r="Q556" s="30"/>
      <c r="R556" s="30"/>
      <c r="S556" s="30"/>
    </row>
    <row r="557" spans="1:19" x14ac:dyDescent="0.25">
      <c r="A557" t="s">
        <v>3843</v>
      </c>
      <c r="B557" t="s">
        <v>3852</v>
      </c>
      <c r="C557" t="s">
        <v>227</v>
      </c>
      <c r="D557" t="str">
        <f>VLOOKUP(C557,'Programas-Mestrado'!$C:$D,2,0)</f>
        <v>PPGCC</v>
      </c>
      <c r="E557" t="s">
        <v>258</v>
      </c>
      <c r="F557" s="10">
        <v>44287</v>
      </c>
      <c r="G557" s="10">
        <v>44712</v>
      </c>
      <c r="H557" t="s">
        <v>987</v>
      </c>
      <c r="I557" t="s">
        <v>7233</v>
      </c>
      <c r="J557" t="s">
        <v>1025</v>
      </c>
      <c r="K557" t="s">
        <v>3351</v>
      </c>
      <c r="N557" s="30"/>
      <c r="P557" s="30"/>
      <c r="Q557" s="30"/>
      <c r="R557" s="30"/>
      <c r="S557" s="30"/>
    </row>
    <row r="558" spans="1:19" x14ac:dyDescent="0.25">
      <c r="A558" t="s">
        <v>1059</v>
      </c>
      <c r="B558" t="s">
        <v>1523</v>
      </c>
      <c r="C558" t="s">
        <v>227</v>
      </c>
      <c r="D558" t="str">
        <f>VLOOKUP(C558,'Programas-Mestrado'!$C:$D,2,0)</f>
        <v>PPGCC</v>
      </c>
      <c r="E558" t="s">
        <v>258</v>
      </c>
      <c r="F558" s="10">
        <v>43891</v>
      </c>
      <c r="G558" s="10">
        <v>44712</v>
      </c>
      <c r="H558" t="s">
        <v>987</v>
      </c>
      <c r="I558" t="s">
        <v>7233</v>
      </c>
      <c r="J558" t="s">
        <v>3381</v>
      </c>
      <c r="K558" t="s">
        <v>3351</v>
      </c>
      <c r="N558" s="30"/>
      <c r="P558" s="30"/>
      <c r="Q558" s="30"/>
      <c r="R558" s="30"/>
      <c r="S558" s="30"/>
    </row>
    <row r="559" spans="1:19" x14ac:dyDescent="0.25">
      <c r="A559" t="s">
        <v>1060</v>
      </c>
      <c r="B559" t="s">
        <v>1524</v>
      </c>
      <c r="C559" t="s">
        <v>227</v>
      </c>
      <c r="D559" t="str">
        <f>VLOOKUP(C559,'Programas-Mestrado'!$C:$D,2,0)</f>
        <v>PPGCC</v>
      </c>
      <c r="E559" t="s">
        <v>258</v>
      </c>
      <c r="F559" s="10">
        <v>43891</v>
      </c>
      <c r="G559" s="10">
        <v>44620</v>
      </c>
      <c r="H559" t="s">
        <v>987</v>
      </c>
      <c r="I559" t="s">
        <v>7233</v>
      </c>
      <c r="J559" t="s">
        <v>3346</v>
      </c>
      <c r="K559" t="s">
        <v>3351</v>
      </c>
      <c r="N559" s="30"/>
      <c r="P559" s="30"/>
      <c r="Q559" s="30"/>
      <c r="R559" s="30"/>
      <c r="S559" s="30"/>
    </row>
    <row r="560" spans="1:19" x14ac:dyDescent="0.25">
      <c r="A560" t="s">
        <v>4267</v>
      </c>
      <c r="B560" t="s">
        <v>4276</v>
      </c>
      <c r="C560" t="s">
        <v>227</v>
      </c>
      <c r="D560" t="str">
        <f>VLOOKUP(C560,'Programas-Mestrado'!$C:$D,2,0)</f>
        <v>PPGCC</v>
      </c>
      <c r="E560" t="s">
        <v>258</v>
      </c>
      <c r="F560" s="10">
        <v>44593</v>
      </c>
      <c r="G560" s="10">
        <v>45322</v>
      </c>
      <c r="H560" t="s">
        <v>987</v>
      </c>
      <c r="I560" t="s">
        <v>7233</v>
      </c>
      <c r="J560" t="s">
        <v>1025</v>
      </c>
      <c r="K560" t="s">
        <v>3351</v>
      </c>
      <c r="N560" s="30"/>
      <c r="P560" s="30"/>
      <c r="Q560" s="30"/>
      <c r="R560" s="30"/>
      <c r="S560" s="30"/>
    </row>
    <row r="561" spans="1:19" x14ac:dyDescent="0.25">
      <c r="A561" t="s">
        <v>3879</v>
      </c>
      <c r="B561" t="s">
        <v>3892</v>
      </c>
      <c r="C561" t="s">
        <v>227</v>
      </c>
      <c r="D561" t="str">
        <f>VLOOKUP(C561,'Programas-Mestrado'!$C:$D,2,0)</f>
        <v>PPGCC</v>
      </c>
      <c r="E561" t="s">
        <v>258</v>
      </c>
      <c r="F561" s="10">
        <v>44317</v>
      </c>
      <c r="G561" s="10">
        <v>45046</v>
      </c>
      <c r="H561" t="s">
        <v>987</v>
      </c>
      <c r="I561" t="s">
        <v>7233</v>
      </c>
      <c r="J561" t="s">
        <v>1025</v>
      </c>
      <c r="K561" t="s">
        <v>3351</v>
      </c>
      <c r="N561" s="30"/>
      <c r="P561" s="30"/>
      <c r="Q561" s="30"/>
      <c r="R561" s="30"/>
      <c r="S561" s="30"/>
    </row>
    <row r="562" spans="1:19" x14ac:dyDescent="0.25">
      <c r="A562" t="s">
        <v>1061</v>
      </c>
      <c r="B562" t="s">
        <v>1525</v>
      </c>
      <c r="C562" t="s">
        <v>227</v>
      </c>
      <c r="D562" t="str">
        <f>VLOOKUP(C562,'Programas-Mestrado'!$C:$D,2,0)</f>
        <v>PPGCC</v>
      </c>
      <c r="E562" t="s">
        <v>258</v>
      </c>
      <c r="F562" s="10">
        <v>43891</v>
      </c>
      <c r="G562" s="10">
        <v>44620</v>
      </c>
      <c r="H562" t="s">
        <v>987</v>
      </c>
      <c r="I562" t="s">
        <v>7233</v>
      </c>
      <c r="J562" t="s">
        <v>3381</v>
      </c>
      <c r="K562" t="s">
        <v>3351</v>
      </c>
      <c r="N562" s="30"/>
      <c r="P562" s="30"/>
      <c r="Q562" s="30"/>
      <c r="R562" s="30"/>
      <c r="S562" s="30"/>
    </row>
    <row r="563" spans="1:19" x14ac:dyDescent="0.25">
      <c r="A563" t="s">
        <v>6541</v>
      </c>
      <c r="B563" t="s">
        <v>6553</v>
      </c>
      <c r="C563" t="s">
        <v>227</v>
      </c>
      <c r="D563" t="str">
        <f>VLOOKUP(C563,'Programas-Mestrado'!$C:$D,2,0)</f>
        <v>PPGCC</v>
      </c>
      <c r="E563" t="s">
        <v>258</v>
      </c>
      <c r="F563" s="10">
        <v>45261</v>
      </c>
      <c r="G563" s="10">
        <v>45382</v>
      </c>
      <c r="H563" t="s">
        <v>987</v>
      </c>
      <c r="I563" t="s">
        <v>7233</v>
      </c>
      <c r="J563" t="s">
        <v>1025</v>
      </c>
      <c r="K563" t="s">
        <v>3351</v>
      </c>
      <c r="N563" s="30"/>
      <c r="P563" s="30"/>
      <c r="Q563" s="30"/>
      <c r="R563" s="30"/>
      <c r="S563" s="30"/>
    </row>
    <row r="564" spans="1:19" x14ac:dyDescent="0.25">
      <c r="A564" t="s">
        <v>3880</v>
      </c>
      <c r="B564" t="s">
        <v>3893</v>
      </c>
      <c r="C564" t="s">
        <v>227</v>
      </c>
      <c r="D564" t="str">
        <f>VLOOKUP(C564,'Programas-Mestrado'!$C:$D,2,0)</f>
        <v>PPGCC</v>
      </c>
      <c r="E564" t="s">
        <v>258</v>
      </c>
      <c r="F564" s="10">
        <v>44317</v>
      </c>
      <c r="G564" s="10">
        <v>45046</v>
      </c>
      <c r="H564" t="s">
        <v>987</v>
      </c>
      <c r="I564" t="s">
        <v>7233</v>
      </c>
      <c r="J564" t="s">
        <v>1025</v>
      </c>
      <c r="K564" t="s">
        <v>3351</v>
      </c>
      <c r="N564" s="30"/>
      <c r="P564" s="30"/>
      <c r="Q564" s="30"/>
      <c r="R564" s="30"/>
      <c r="S564" s="30"/>
    </row>
    <row r="565" spans="1:19" x14ac:dyDescent="0.25">
      <c r="A565" t="s">
        <v>3881</v>
      </c>
      <c r="B565" t="s">
        <v>3894</v>
      </c>
      <c r="C565" t="s">
        <v>227</v>
      </c>
      <c r="D565" t="str">
        <f>VLOOKUP(C565,'Programas-Mestrado'!$C:$D,2,0)</f>
        <v>PPGCC</v>
      </c>
      <c r="E565" t="s">
        <v>258</v>
      </c>
      <c r="F565" s="10">
        <v>44317</v>
      </c>
      <c r="G565" s="10">
        <v>45046</v>
      </c>
      <c r="H565" t="s">
        <v>987</v>
      </c>
      <c r="I565" t="s">
        <v>7233</v>
      </c>
      <c r="J565" t="s">
        <v>1025</v>
      </c>
      <c r="K565" t="s">
        <v>3351</v>
      </c>
      <c r="N565" s="30"/>
      <c r="P565" s="30"/>
      <c r="Q565" s="30"/>
      <c r="R565" s="30"/>
      <c r="S565" s="30"/>
    </row>
    <row r="566" spans="1:19" x14ac:dyDescent="0.25">
      <c r="A566" t="s">
        <v>730</v>
      </c>
      <c r="B566" t="s">
        <v>1526</v>
      </c>
      <c r="C566" t="s">
        <v>227</v>
      </c>
      <c r="D566" t="str">
        <f>VLOOKUP(C566,'Programas-Mestrado'!$C:$D,2,0)</f>
        <v>PPGCC</v>
      </c>
      <c r="E566" t="s">
        <v>258</v>
      </c>
      <c r="F566" s="10">
        <v>43709</v>
      </c>
      <c r="G566" s="10">
        <v>44347</v>
      </c>
      <c r="H566" t="s">
        <v>987</v>
      </c>
      <c r="I566" t="s">
        <v>7233</v>
      </c>
      <c r="J566" t="s">
        <v>1025</v>
      </c>
      <c r="K566" t="s">
        <v>3351</v>
      </c>
      <c r="N566" s="30"/>
      <c r="P566" s="30"/>
      <c r="Q566" s="30"/>
      <c r="R566" s="30"/>
      <c r="S566" s="30"/>
    </row>
    <row r="567" spans="1:19" x14ac:dyDescent="0.25">
      <c r="A567" t="s">
        <v>3957</v>
      </c>
      <c r="B567" t="s">
        <v>3971</v>
      </c>
      <c r="C567" t="s">
        <v>227</v>
      </c>
      <c r="D567" t="str">
        <f>VLOOKUP(C567,'Programas-Mestrado'!$C:$D,2,0)</f>
        <v>PPGCC</v>
      </c>
      <c r="E567" t="s">
        <v>258</v>
      </c>
      <c r="F567" s="10">
        <v>44378</v>
      </c>
      <c r="G567" s="10">
        <v>44439</v>
      </c>
      <c r="H567" t="s">
        <v>987</v>
      </c>
      <c r="I567" t="s">
        <v>7233</v>
      </c>
      <c r="J567" t="s">
        <v>1025</v>
      </c>
      <c r="K567" t="s">
        <v>3351</v>
      </c>
      <c r="N567" s="30"/>
      <c r="P567" s="30"/>
      <c r="Q567" s="30"/>
      <c r="R567" s="30"/>
      <c r="S567" s="30"/>
    </row>
    <row r="568" spans="1:19" x14ac:dyDescent="0.25">
      <c r="A568" t="s">
        <v>4268</v>
      </c>
      <c r="B568" t="s">
        <v>4277</v>
      </c>
      <c r="C568" t="s">
        <v>227</v>
      </c>
      <c r="D568" t="str">
        <f>VLOOKUP(C568,'Programas-Mestrado'!$C:$D,2,0)</f>
        <v>PPGCC</v>
      </c>
      <c r="E568" t="s">
        <v>258</v>
      </c>
      <c r="F568" s="10">
        <v>44593</v>
      </c>
      <c r="G568" s="10">
        <v>45322</v>
      </c>
      <c r="H568" t="s">
        <v>987</v>
      </c>
      <c r="I568" t="s">
        <v>7233</v>
      </c>
      <c r="J568" t="s">
        <v>1025</v>
      </c>
      <c r="K568" t="s">
        <v>3351</v>
      </c>
      <c r="N568" s="30"/>
      <c r="P568" s="30"/>
      <c r="Q568" s="30"/>
      <c r="R568" s="30"/>
      <c r="S568" s="30"/>
    </row>
    <row r="569" spans="1:19" x14ac:dyDescent="0.25">
      <c r="A569" t="s">
        <v>6642</v>
      </c>
      <c r="B569" t="s">
        <v>6654</v>
      </c>
      <c r="C569" t="s">
        <v>227</v>
      </c>
      <c r="D569" t="str">
        <f>VLOOKUP(C569,'Programas-Mestrado'!$C:$D,2,0)</f>
        <v>PPGCC</v>
      </c>
      <c r="E569" t="s">
        <v>258</v>
      </c>
      <c r="F569" s="10">
        <v>45323</v>
      </c>
      <c r="G569" s="10">
        <v>45473</v>
      </c>
      <c r="H569" t="s">
        <v>987</v>
      </c>
      <c r="I569" t="s">
        <v>7233</v>
      </c>
      <c r="J569" t="s">
        <v>1025</v>
      </c>
      <c r="K569" t="s">
        <v>3351</v>
      </c>
      <c r="N569" s="30"/>
      <c r="P569" s="30"/>
      <c r="Q569" s="30"/>
      <c r="R569" s="30"/>
      <c r="S569" s="30"/>
    </row>
    <row r="570" spans="1:19" x14ac:dyDescent="0.25">
      <c r="A570" t="s">
        <v>4719</v>
      </c>
      <c r="B570" t="s">
        <v>4743</v>
      </c>
      <c r="C570" t="s">
        <v>227</v>
      </c>
      <c r="D570" t="str">
        <f>VLOOKUP(C570,'Programas-Mestrado'!$C:$D,2,0)</f>
        <v>PPGCC</v>
      </c>
      <c r="E570" t="s">
        <v>258</v>
      </c>
      <c r="F570" s="10">
        <v>44713</v>
      </c>
      <c r="G570" s="10">
        <v>45443</v>
      </c>
      <c r="H570" t="s">
        <v>987</v>
      </c>
      <c r="I570" t="s">
        <v>7233</v>
      </c>
      <c r="J570" t="s">
        <v>1025</v>
      </c>
      <c r="K570" t="s">
        <v>3351</v>
      </c>
      <c r="N570" s="30"/>
      <c r="P570" s="30"/>
      <c r="Q570" s="30"/>
      <c r="R570" s="30"/>
      <c r="S570" s="30"/>
    </row>
    <row r="571" spans="1:19" x14ac:dyDescent="0.25">
      <c r="A571" t="s">
        <v>6148</v>
      </c>
      <c r="B571" t="s">
        <v>6182</v>
      </c>
      <c r="C571" t="s">
        <v>227</v>
      </c>
      <c r="D571" t="str">
        <f>VLOOKUP(C571,'Programas-Mestrado'!$C:$D,2,0)</f>
        <v>PPGCC</v>
      </c>
      <c r="E571" t="s">
        <v>258</v>
      </c>
      <c r="F571" s="10">
        <v>45047</v>
      </c>
      <c r="G571" s="10">
        <v>45412</v>
      </c>
      <c r="H571" t="s">
        <v>987</v>
      </c>
      <c r="I571" t="s">
        <v>7233</v>
      </c>
      <c r="J571" t="s">
        <v>1025</v>
      </c>
      <c r="K571" t="s">
        <v>3351</v>
      </c>
      <c r="N571" s="30"/>
      <c r="P571" s="30"/>
      <c r="Q571" s="30"/>
      <c r="R571" s="30"/>
      <c r="S571" s="30"/>
    </row>
    <row r="572" spans="1:19" x14ac:dyDescent="0.25">
      <c r="A572" t="s">
        <v>3433</v>
      </c>
      <c r="B572" t="s">
        <v>3448</v>
      </c>
      <c r="C572" t="s">
        <v>227</v>
      </c>
      <c r="D572" t="str">
        <f>VLOOKUP(C572,'Programas-Mestrado'!$C:$D,2,0)</f>
        <v>PPGCC</v>
      </c>
      <c r="E572" t="s">
        <v>258</v>
      </c>
      <c r="F572" s="10">
        <v>44075</v>
      </c>
      <c r="G572" s="10">
        <v>44347</v>
      </c>
      <c r="H572" t="s">
        <v>987</v>
      </c>
      <c r="I572" t="s">
        <v>7233</v>
      </c>
      <c r="J572" t="s">
        <v>1025</v>
      </c>
      <c r="K572" t="s">
        <v>3351</v>
      </c>
      <c r="N572" s="30"/>
      <c r="P572" s="30"/>
      <c r="Q572" s="30"/>
      <c r="R572" s="30"/>
      <c r="S572" s="30"/>
    </row>
    <row r="573" spans="1:19" x14ac:dyDescent="0.25">
      <c r="A573" t="s">
        <v>6260</v>
      </c>
      <c r="B573" t="s">
        <v>6265</v>
      </c>
      <c r="C573" t="s">
        <v>227</v>
      </c>
      <c r="D573" t="str">
        <f>VLOOKUP(C573,'Programas-Mestrado'!$C:$D,2,0)</f>
        <v>PPGCC</v>
      </c>
      <c r="E573" t="s">
        <v>258</v>
      </c>
      <c r="F573" s="10">
        <v>45108</v>
      </c>
      <c r="G573" s="10">
        <v>45199</v>
      </c>
      <c r="H573" t="s">
        <v>987</v>
      </c>
      <c r="I573" t="s">
        <v>7233</v>
      </c>
      <c r="J573" t="s">
        <v>1025</v>
      </c>
      <c r="K573" t="s">
        <v>3351</v>
      </c>
      <c r="N573" s="30"/>
      <c r="P573" s="30"/>
      <c r="Q573" s="30"/>
      <c r="R573" s="30"/>
      <c r="S573" s="30"/>
    </row>
    <row r="574" spans="1:19" x14ac:dyDescent="0.25">
      <c r="A574" t="s">
        <v>961</v>
      </c>
      <c r="B574" t="s">
        <v>1528</v>
      </c>
      <c r="C574" t="s">
        <v>227</v>
      </c>
      <c r="D574" t="str">
        <f>VLOOKUP(C574,'Programas-Mestrado'!$C:$D,2,0)</f>
        <v>PPGCC</v>
      </c>
      <c r="E574" t="s">
        <v>258</v>
      </c>
      <c r="F574" s="10">
        <v>43709</v>
      </c>
      <c r="G574" s="10">
        <v>44408</v>
      </c>
      <c r="H574" t="s">
        <v>987</v>
      </c>
      <c r="I574" t="s">
        <v>7233</v>
      </c>
      <c r="J574" t="s">
        <v>3381</v>
      </c>
      <c r="K574" t="s">
        <v>3351</v>
      </c>
      <c r="N574" s="30"/>
      <c r="P574" s="30"/>
      <c r="Q574" s="30"/>
      <c r="R574" s="30"/>
      <c r="S574" s="30"/>
    </row>
    <row r="575" spans="1:19" x14ac:dyDescent="0.25">
      <c r="A575" t="s">
        <v>4269</v>
      </c>
      <c r="B575" t="s">
        <v>4278</v>
      </c>
      <c r="C575" t="s">
        <v>227</v>
      </c>
      <c r="D575" t="str">
        <f>VLOOKUP(C575,'Programas-Mestrado'!$C:$D,2,0)</f>
        <v>PPGCC</v>
      </c>
      <c r="E575" t="s">
        <v>258</v>
      </c>
      <c r="F575" s="10">
        <v>44593</v>
      </c>
      <c r="G575" s="10">
        <v>45107</v>
      </c>
      <c r="H575" t="s">
        <v>987</v>
      </c>
      <c r="I575" t="s">
        <v>7233</v>
      </c>
      <c r="J575" t="s">
        <v>1025</v>
      </c>
      <c r="K575" t="s">
        <v>3351</v>
      </c>
      <c r="N575" s="30"/>
      <c r="P575" s="30"/>
      <c r="Q575" s="30"/>
      <c r="R575" s="30"/>
      <c r="S575" s="30"/>
    </row>
    <row r="576" spans="1:19" x14ac:dyDescent="0.25">
      <c r="A576" t="s">
        <v>962</v>
      </c>
      <c r="B576" t="s">
        <v>1529</v>
      </c>
      <c r="C576" t="s">
        <v>227</v>
      </c>
      <c r="D576" t="str">
        <f>VLOOKUP(C576,'Programas-Mestrado'!$C:$D,2,0)</f>
        <v>PPGCC</v>
      </c>
      <c r="E576" t="s">
        <v>258</v>
      </c>
      <c r="F576" s="10">
        <v>43709</v>
      </c>
      <c r="G576" s="10">
        <v>44592</v>
      </c>
      <c r="H576" t="s">
        <v>987</v>
      </c>
      <c r="I576" t="s">
        <v>7233</v>
      </c>
      <c r="J576" t="s">
        <v>3381</v>
      </c>
      <c r="K576" t="s">
        <v>3351</v>
      </c>
      <c r="N576" s="30"/>
      <c r="P576" s="30"/>
      <c r="Q576" s="30"/>
      <c r="R576" s="30"/>
      <c r="S576" s="30"/>
    </row>
    <row r="577" spans="1:19" x14ac:dyDescent="0.25">
      <c r="A577" t="s">
        <v>4300</v>
      </c>
      <c r="B577" t="s">
        <v>4387</v>
      </c>
      <c r="C577" t="s">
        <v>227</v>
      </c>
      <c r="D577" t="str">
        <f>VLOOKUP(C577,'Programas-Mestrado'!$C:$D,2,0)</f>
        <v>PPGCC</v>
      </c>
      <c r="E577" t="s">
        <v>258</v>
      </c>
      <c r="F577" s="10">
        <v>44621</v>
      </c>
      <c r="G577" s="10">
        <v>45230</v>
      </c>
      <c r="H577" t="s">
        <v>987</v>
      </c>
      <c r="I577" t="s">
        <v>7233</v>
      </c>
      <c r="J577" t="s">
        <v>1024</v>
      </c>
      <c r="K577" t="s">
        <v>3351</v>
      </c>
      <c r="N577" s="30"/>
      <c r="P577" s="30"/>
      <c r="Q577" s="30"/>
      <c r="R577" s="30"/>
      <c r="S577" s="30"/>
    </row>
    <row r="578" spans="1:19" x14ac:dyDescent="0.25">
      <c r="A578" t="s">
        <v>3882</v>
      </c>
      <c r="B578" t="s">
        <v>3895</v>
      </c>
      <c r="C578" t="s">
        <v>227</v>
      </c>
      <c r="D578" t="str">
        <f>VLOOKUP(C578,'Programas-Mestrado'!$C:$D,2,0)</f>
        <v>PPGCC</v>
      </c>
      <c r="E578" t="s">
        <v>258</v>
      </c>
      <c r="F578" s="10">
        <v>44317</v>
      </c>
      <c r="G578" s="10">
        <v>44620</v>
      </c>
      <c r="H578" t="s">
        <v>987</v>
      </c>
      <c r="I578" t="s">
        <v>7233</v>
      </c>
      <c r="J578" t="s">
        <v>1025</v>
      </c>
      <c r="K578" t="s">
        <v>3351</v>
      </c>
      <c r="N578" s="30"/>
      <c r="P578" s="30"/>
      <c r="Q578" s="30"/>
      <c r="R578" s="30"/>
      <c r="S578" s="30"/>
    </row>
    <row r="579" spans="1:19" x14ac:dyDescent="0.25">
      <c r="A579" t="s">
        <v>4720</v>
      </c>
      <c r="B579" t="s">
        <v>4744</v>
      </c>
      <c r="C579" t="s">
        <v>227</v>
      </c>
      <c r="D579" t="str">
        <f>VLOOKUP(C579,'Programas-Mestrado'!$C:$D,2,0)</f>
        <v>PPGCC</v>
      </c>
      <c r="E579" t="s">
        <v>258</v>
      </c>
      <c r="F579" s="10">
        <v>44713</v>
      </c>
      <c r="G579" s="10">
        <v>44773</v>
      </c>
      <c r="H579" t="s">
        <v>987</v>
      </c>
      <c r="I579" t="s">
        <v>7233</v>
      </c>
      <c r="J579" t="s">
        <v>1025</v>
      </c>
      <c r="K579" t="s">
        <v>3351</v>
      </c>
      <c r="N579" s="30"/>
      <c r="P579" s="30"/>
      <c r="Q579" s="30"/>
      <c r="R579" s="30"/>
      <c r="S579" s="30"/>
    </row>
    <row r="580" spans="1:19" x14ac:dyDescent="0.25">
      <c r="A580" t="s">
        <v>3883</v>
      </c>
      <c r="B580" t="s">
        <v>3896</v>
      </c>
      <c r="C580" t="s">
        <v>227</v>
      </c>
      <c r="D580" t="str">
        <f>VLOOKUP(C580,'Programas-Mestrado'!$C:$D,2,0)</f>
        <v>PPGCC</v>
      </c>
      <c r="E580" t="s">
        <v>258</v>
      </c>
      <c r="F580" s="10">
        <v>44317</v>
      </c>
      <c r="G580" s="10">
        <v>44500</v>
      </c>
      <c r="H580" t="s">
        <v>987</v>
      </c>
      <c r="I580" t="s">
        <v>7233</v>
      </c>
      <c r="J580" t="s">
        <v>1025</v>
      </c>
      <c r="K580" t="s">
        <v>3351</v>
      </c>
      <c r="N580" s="30"/>
      <c r="P580" s="30"/>
      <c r="Q580" s="30"/>
      <c r="R580" s="30"/>
      <c r="S580" s="30"/>
    </row>
    <row r="581" spans="1:19" x14ac:dyDescent="0.25">
      <c r="A581" t="s">
        <v>3905</v>
      </c>
      <c r="B581" t="s">
        <v>3922</v>
      </c>
      <c r="C581" t="s">
        <v>227</v>
      </c>
      <c r="D581" t="str">
        <f>VLOOKUP(C581,'Programas-Mestrado'!$C:$D,2,0)</f>
        <v>PPGCC</v>
      </c>
      <c r="E581" t="s">
        <v>258</v>
      </c>
      <c r="F581" s="10">
        <v>44348</v>
      </c>
      <c r="G581" s="10">
        <v>44620</v>
      </c>
      <c r="H581" t="s">
        <v>987</v>
      </c>
      <c r="I581" t="s">
        <v>7233</v>
      </c>
      <c r="J581" t="s">
        <v>1025</v>
      </c>
      <c r="K581" t="s">
        <v>3351</v>
      </c>
      <c r="N581" s="30"/>
      <c r="P581" s="30"/>
      <c r="Q581" s="30"/>
      <c r="R581" s="30"/>
      <c r="S581" s="30"/>
    </row>
    <row r="582" spans="1:19" x14ac:dyDescent="0.25">
      <c r="A582" t="s">
        <v>4721</v>
      </c>
      <c r="B582" t="s">
        <v>4745</v>
      </c>
      <c r="C582" t="s">
        <v>227</v>
      </c>
      <c r="D582" t="str">
        <f>VLOOKUP(C582,'Programas-Mestrado'!$C:$D,2,0)</f>
        <v>PPGCC</v>
      </c>
      <c r="E582" t="s">
        <v>258</v>
      </c>
      <c r="F582" s="10">
        <v>44713</v>
      </c>
      <c r="G582" s="10">
        <v>45443</v>
      </c>
      <c r="H582" t="s">
        <v>987</v>
      </c>
      <c r="I582" t="s">
        <v>7233</v>
      </c>
      <c r="J582" t="s">
        <v>1025</v>
      </c>
      <c r="K582" t="s">
        <v>3351</v>
      </c>
      <c r="N582" s="30"/>
      <c r="P582" s="30"/>
      <c r="Q582" s="30"/>
      <c r="R582" s="30"/>
      <c r="S582" s="30"/>
    </row>
    <row r="583" spans="1:19" x14ac:dyDescent="0.25">
      <c r="A583" t="s">
        <v>4722</v>
      </c>
      <c r="B583" t="s">
        <v>4746</v>
      </c>
      <c r="C583" t="s">
        <v>227</v>
      </c>
      <c r="D583" t="str">
        <f>VLOOKUP(C583,'Programas-Mestrado'!$C:$D,2,0)</f>
        <v>PPGCC</v>
      </c>
      <c r="E583" t="s">
        <v>258</v>
      </c>
      <c r="F583" s="10">
        <v>44713</v>
      </c>
      <c r="G583" s="10">
        <v>45443</v>
      </c>
      <c r="H583" t="s">
        <v>987</v>
      </c>
      <c r="I583" t="s">
        <v>7233</v>
      </c>
      <c r="J583" t="s">
        <v>1025</v>
      </c>
      <c r="K583" t="s">
        <v>3351</v>
      </c>
      <c r="N583" s="30"/>
      <c r="P583" s="30"/>
      <c r="Q583" s="30"/>
      <c r="R583" s="30"/>
      <c r="S583" s="30"/>
    </row>
    <row r="584" spans="1:19" x14ac:dyDescent="0.25">
      <c r="A584" t="s">
        <v>1063</v>
      </c>
      <c r="B584" t="s">
        <v>1530</v>
      </c>
      <c r="C584" t="s">
        <v>227</v>
      </c>
      <c r="D584" t="str">
        <f>VLOOKUP(C584,'Programas-Mestrado'!$C:$D,2,0)</f>
        <v>PPGCC</v>
      </c>
      <c r="E584" t="s">
        <v>258</v>
      </c>
      <c r="F584" s="10">
        <v>43891</v>
      </c>
      <c r="G584" s="10">
        <v>44620</v>
      </c>
      <c r="H584" t="s">
        <v>987</v>
      </c>
      <c r="I584" t="s">
        <v>7233</v>
      </c>
      <c r="J584" t="s">
        <v>1025</v>
      </c>
      <c r="K584" t="s">
        <v>3351</v>
      </c>
      <c r="N584" s="30"/>
      <c r="P584" s="30"/>
      <c r="Q584" s="30"/>
      <c r="R584" s="30"/>
      <c r="S584" s="30"/>
    </row>
    <row r="585" spans="1:19" x14ac:dyDescent="0.25">
      <c r="A585" t="s">
        <v>4270</v>
      </c>
      <c r="B585" t="s">
        <v>4279</v>
      </c>
      <c r="C585" t="s">
        <v>227</v>
      </c>
      <c r="D585" t="str">
        <f>VLOOKUP(C585,'Programas-Mestrado'!$C:$D,2,0)</f>
        <v>PPGCC</v>
      </c>
      <c r="E585" t="s">
        <v>258</v>
      </c>
      <c r="F585" s="10">
        <v>44593</v>
      </c>
      <c r="G585" s="10">
        <v>45322</v>
      </c>
      <c r="H585" t="s">
        <v>987</v>
      </c>
      <c r="I585" t="s">
        <v>7233</v>
      </c>
      <c r="J585" t="s">
        <v>1025</v>
      </c>
      <c r="K585" t="s">
        <v>3351</v>
      </c>
      <c r="N585" s="30"/>
      <c r="P585" s="30"/>
      <c r="Q585" s="30"/>
      <c r="R585" s="30"/>
      <c r="S585" s="30"/>
    </row>
    <row r="586" spans="1:19" x14ac:dyDescent="0.25">
      <c r="A586" t="s">
        <v>736</v>
      </c>
      <c r="B586" t="s">
        <v>1531</v>
      </c>
      <c r="C586" t="s">
        <v>227</v>
      </c>
      <c r="D586" t="str">
        <f>VLOOKUP(C586,'Programas-Mestrado'!$C:$D,2,0)</f>
        <v>PPGCC</v>
      </c>
      <c r="E586" t="s">
        <v>258</v>
      </c>
      <c r="F586" s="10">
        <v>43709</v>
      </c>
      <c r="G586" s="10">
        <v>44255</v>
      </c>
      <c r="H586" t="s">
        <v>987</v>
      </c>
      <c r="I586" t="s">
        <v>7233</v>
      </c>
      <c r="J586" t="s">
        <v>3381</v>
      </c>
      <c r="K586" t="s">
        <v>3351</v>
      </c>
      <c r="N586" s="30"/>
      <c r="P586" s="30"/>
      <c r="Q586" s="30"/>
      <c r="R586" s="30"/>
      <c r="S586" s="30"/>
    </row>
    <row r="587" spans="1:19" x14ac:dyDescent="0.25">
      <c r="A587" t="s">
        <v>4271</v>
      </c>
      <c r="B587" t="s">
        <v>4280</v>
      </c>
      <c r="C587" t="s">
        <v>227</v>
      </c>
      <c r="D587" t="str">
        <f>VLOOKUP(C587,'Programas-Mestrado'!$C:$D,2,0)</f>
        <v>PPGCC</v>
      </c>
      <c r="E587" t="s">
        <v>258</v>
      </c>
      <c r="F587" s="10">
        <v>44593</v>
      </c>
      <c r="G587" s="10">
        <v>45322</v>
      </c>
      <c r="H587" t="s">
        <v>987</v>
      </c>
      <c r="I587" t="s">
        <v>7233</v>
      </c>
      <c r="J587" t="s">
        <v>1025</v>
      </c>
      <c r="K587" t="s">
        <v>3351</v>
      </c>
      <c r="N587" s="30"/>
      <c r="P587" s="30"/>
      <c r="Q587" s="30"/>
      <c r="R587" s="30"/>
      <c r="S587" s="30"/>
    </row>
    <row r="588" spans="1:19" x14ac:dyDescent="0.25">
      <c r="A588" t="s">
        <v>5203</v>
      </c>
      <c r="B588" t="s">
        <v>5207</v>
      </c>
      <c r="C588" t="s">
        <v>227</v>
      </c>
      <c r="D588" t="str">
        <f>VLOOKUP(C588,'Programas-Mestrado'!$C:$D,2,0)</f>
        <v>PPGCC</v>
      </c>
      <c r="E588" t="s">
        <v>258</v>
      </c>
      <c r="F588" s="10">
        <v>44927</v>
      </c>
      <c r="G588" s="10">
        <v>45382</v>
      </c>
      <c r="H588" t="s">
        <v>987</v>
      </c>
      <c r="I588" t="s">
        <v>7233</v>
      </c>
      <c r="J588" t="s">
        <v>1025</v>
      </c>
      <c r="K588" t="s">
        <v>3351</v>
      </c>
      <c r="N588" s="30"/>
      <c r="P588" s="30"/>
      <c r="Q588" s="30"/>
      <c r="R588" s="30"/>
      <c r="S588" s="30"/>
    </row>
    <row r="589" spans="1:19" x14ac:dyDescent="0.25">
      <c r="A589" t="s">
        <v>5204</v>
      </c>
      <c r="B589" t="s">
        <v>5208</v>
      </c>
      <c r="C589" t="s">
        <v>227</v>
      </c>
      <c r="D589" t="str">
        <f>VLOOKUP(C589,'Programas-Mestrado'!$C:$D,2,0)</f>
        <v>PPGCC</v>
      </c>
      <c r="E589" t="s">
        <v>258</v>
      </c>
      <c r="F589" s="10">
        <v>44927</v>
      </c>
      <c r="G589" s="10">
        <v>45077</v>
      </c>
      <c r="H589" t="s">
        <v>987</v>
      </c>
      <c r="I589" t="s">
        <v>7233</v>
      </c>
      <c r="J589" t="s">
        <v>1026</v>
      </c>
      <c r="K589" t="s">
        <v>3351</v>
      </c>
      <c r="N589" s="30"/>
      <c r="P589" s="30"/>
      <c r="Q589" s="30"/>
      <c r="R589" s="30"/>
      <c r="S589" s="30"/>
    </row>
    <row r="590" spans="1:19" x14ac:dyDescent="0.25">
      <c r="A590" t="s">
        <v>840</v>
      </c>
      <c r="B590" t="s">
        <v>1758</v>
      </c>
      <c r="C590" t="s">
        <v>247</v>
      </c>
      <c r="D590" t="str">
        <f>VLOOKUP(C590,'Programas-Mestrado'!$C:$D,2,0)</f>
        <v>PPGFil</v>
      </c>
      <c r="E590" t="s">
        <v>517</v>
      </c>
      <c r="F590" s="10">
        <v>43709</v>
      </c>
      <c r="G590" s="10">
        <v>45169</v>
      </c>
      <c r="H590" t="s">
        <v>987</v>
      </c>
      <c r="I590" t="s">
        <v>7233</v>
      </c>
      <c r="J590" t="s">
        <v>1025</v>
      </c>
      <c r="K590" t="s">
        <v>3351</v>
      </c>
      <c r="N590" s="30"/>
      <c r="P590" s="30"/>
      <c r="Q590" s="30"/>
      <c r="R590" s="30"/>
      <c r="S590" s="30"/>
    </row>
    <row r="591" spans="1:19" x14ac:dyDescent="0.25">
      <c r="A591" t="s">
        <v>841</v>
      </c>
      <c r="B591" t="s">
        <v>1759</v>
      </c>
      <c r="C591" t="s">
        <v>247</v>
      </c>
      <c r="D591" t="str">
        <f>VLOOKUP(C591,'Programas-Mestrado'!$C:$D,2,0)</f>
        <v>PPGFil</v>
      </c>
      <c r="E591" t="s">
        <v>517</v>
      </c>
      <c r="F591" s="10">
        <v>43709</v>
      </c>
      <c r="G591" s="10">
        <v>45169</v>
      </c>
      <c r="H591" t="s">
        <v>987</v>
      </c>
      <c r="I591" t="s">
        <v>7233</v>
      </c>
      <c r="J591" t="s">
        <v>1025</v>
      </c>
      <c r="K591" t="s">
        <v>3351</v>
      </c>
      <c r="N591" s="30"/>
      <c r="P591" s="30"/>
      <c r="Q591" s="30"/>
      <c r="R591" s="30"/>
      <c r="S591" s="30"/>
    </row>
    <row r="592" spans="1:19" x14ac:dyDescent="0.25">
      <c r="A592" t="s">
        <v>6502</v>
      </c>
      <c r="B592" t="s">
        <v>6511</v>
      </c>
      <c r="C592" t="s">
        <v>247</v>
      </c>
      <c r="D592" t="str">
        <f>VLOOKUP(C592,'Programas-Mestrado'!$C:$D,2,0)</f>
        <v>PPGFil</v>
      </c>
      <c r="E592" t="s">
        <v>517</v>
      </c>
      <c r="F592" s="10">
        <v>45231</v>
      </c>
      <c r="G592" s="10">
        <v>45412</v>
      </c>
      <c r="H592" t="s">
        <v>987</v>
      </c>
      <c r="I592" t="s">
        <v>7233</v>
      </c>
      <c r="J592" t="s">
        <v>1025</v>
      </c>
      <c r="K592" t="s">
        <v>3351</v>
      </c>
      <c r="N592" s="30"/>
      <c r="P592" s="30"/>
      <c r="Q592" s="30"/>
      <c r="R592" s="30"/>
      <c r="S592" s="30"/>
    </row>
    <row r="593" spans="1:19" x14ac:dyDescent="0.25">
      <c r="A593" t="s">
        <v>424</v>
      </c>
      <c r="B593" t="s">
        <v>1760</v>
      </c>
      <c r="C593" t="s">
        <v>247</v>
      </c>
      <c r="D593" t="str">
        <f>VLOOKUP(C593,'Programas-Mestrado'!$C:$D,2,0)</f>
        <v>PPGFil</v>
      </c>
      <c r="E593" t="s">
        <v>517</v>
      </c>
      <c r="F593" s="10">
        <v>43709</v>
      </c>
      <c r="G593" s="10">
        <v>44620</v>
      </c>
      <c r="H593" t="s">
        <v>987</v>
      </c>
      <c r="I593" t="s">
        <v>7233</v>
      </c>
      <c r="J593" t="s">
        <v>1025</v>
      </c>
      <c r="K593" t="s">
        <v>3351</v>
      </c>
      <c r="N593" s="30"/>
      <c r="P593" s="30"/>
      <c r="Q593" s="30"/>
      <c r="R593" s="30"/>
      <c r="S593" s="30"/>
    </row>
    <row r="594" spans="1:19" x14ac:dyDescent="0.25">
      <c r="A594" t="s">
        <v>426</v>
      </c>
      <c r="B594" t="s">
        <v>1761</v>
      </c>
      <c r="C594" t="s">
        <v>247</v>
      </c>
      <c r="D594" t="str">
        <f>VLOOKUP(C594,'Programas-Mestrado'!$C:$D,2,0)</f>
        <v>PPGFil</v>
      </c>
      <c r="E594" t="s">
        <v>517</v>
      </c>
      <c r="F594" s="10">
        <v>43709</v>
      </c>
      <c r="G594" s="10">
        <v>44834</v>
      </c>
      <c r="H594" t="s">
        <v>987</v>
      </c>
      <c r="I594" t="s">
        <v>7233</v>
      </c>
      <c r="J594" t="s">
        <v>1025</v>
      </c>
      <c r="K594" t="s">
        <v>3351</v>
      </c>
      <c r="N594" s="30"/>
      <c r="P594" s="30"/>
      <c r="Q594" s="30"/>
      <c r="R594" s="30"/>
      <c r="S594" s="30"/>
    </row>
    <row r="595" spans="1:19" x14ac:dyDescent="0.25">
      <c r="A595" t="s">
        <v>923</v>
      </c>
      <c r="B595" t="s">
        <v>1762</v>
      </c>
      <c r="C595" t="s">
        <v>247</v>
      </c>
      <c r="D595" t="str">
        <f>VLOOKUP(C595,'Programas-Mestrado'!$C:$D,2,0)</f>
        <v>PPGFil</v>
      </c>
      <c r="E595" t="s">
        <v>517</v>
      </c>
      <c r="F595" s="10">
        <v>43709</v>
      </c>
      <c r="G595" s="10">
        <v>45230</v>
      </c>
      <c r="H595" t="s">
        <v>987</v>
      </c>
      <c r="I595" t="s">
        <v>7233</v>
      </c>
      <c r="J595" t="s">
        <v>1025</v>
      </c>
      <c r="K595" t="s">
        <v>3351</v>
      </c>
      <c r="N595" s="30"/>
      <c r="P595" s="30"/>
      <c r="Q595" s="30"/>
      <c r="R595" s="30"/>
      <c r="S595" s="30"/>
    </row>
    <row r="596" spans="1:19" x14ac:dyDescent="0.25">
      <c r="A596" t="s">
        <v>147</v>
      </c>
      <c r="B596" t="s">
        <v>1763</v>
      </c>
      <c r="C596" t="s">
        <v>247</v>
      </c>
      <c r="D596" t="str">
        <f>VLOOKUP(C596,'Programas-Mestrado'!$C:$D,2,0)</f>
        <v>PPGFil</v>
      </c>
      <c r="E596" t="s">
        <v>517</v>
      </c>
      <c r="F596" s="10">
        <v>43709</v>
      </c>
      <c r="G596" s="10">
        <v>45351</v>
      </c>
      <c r="H596" t="s">
        <v>987</v>
      </c>
      <c r="I596" t="s">
        <v>7233</v>
      </c>
      <c r="J596" t="s">
        <v>1025</v>
      </c>
      <c r="K596" t="s">
        <v>3351</v>
      </c>
      <c r="N596" s="30"/>
      <c r="P596" s="30"/>
      <c r="Q596" s="30"/>
      <c r="R596" s="30"/>
      <c r="S596" s="30"/>
    </row>
    <row r="597" spans="1:19" x14ac:dyDescent="0.25">
      <c r="A597" t="s">
        <v>428</v>
      </c>
      <c r="B597" t="s">
        <v>1764</v>
      </c>
      <c r="C597" t="s">
        <v>247</v>
      </c>
      <c r="D597" t="str">
        <f>VLOOKUP(C597,'Programas-Mestrado'!$C:$D,2,0)</f>
        <v>PPGFil</v>
      </c>
      <c r="E597" t="s">
        <v>517</v>
      </c>
      <c r="F597" s="10">
        <v>43709</v>
      </c>
      <c r="G597" s="10">
        <v>45046</v>
      </c>
      <c r="H597" t="s">
        <v>987</v>
      </c>
      <c r="I597" t="s">
        <v>7233</v>
      </c>
      <c r="J597" t="s">
        <v>1025</v>
      </c>
      <c r="K597" t="s">
        <v>3351</v>
      </c>
      <c r="N597" s="30"/>
      <c r="P597" s="30"/>
      <c r="Q597" s="30"/>
      <c r="R597" s="30"/>
      <c r="S597" s="30"/>
    </row>
    <row r="598" spans="1:19" x14ac:dyDescent="0.25">
      <c r="A598" t="s">
        <v>148</v>
      </c>
      <c r="B598" t="s">
        <v>4388</v>
      </c>
      <c r="C598" t="s">
        <v>247</v>
      </c>
      <c r="D598" t="str">
        <f>VLOOKUP(C598,'Programas-Mestrado'!$C:$D,2,0)</f>
        <v>PPGFil</v>
      </c>
      <c r="E598" t="s">
        <v>517</v>
      </c>
      <c r="F598" s="10">
        <v>44621</v>
      </c>
      <c r="G598" s="10">
        <v>44865</v>
      </c>
      <c r="H598" t="s">
        <v>987</v>
      </c>
      <c r="I598" t="s">
        <v>7233</v>
      </c>
      <c r="J598" t="s">
        <v>1025</v>
      </c>
      <c r="K598" t="s">
        <v>3351</v>
      </c>
      <c r="N598" s="30"/>
      <c r="P598" s="30"/>
      <c r="Q598" s="30"/>
      <c r="R598" s="30"/>
      <c r="S598" s="30"/>
    </row>
    <row r="599" spans="1:19" x14ac:dyDescent="0.25">
      <c r="A599" t="s">
        <v>430</v>
      </c>
      <c r="B599" t="s">
        <v>1765</v>
      </c>
      <c r="C599" t="s">
        <v>247</v>
      </c>
      <c r="D599" t="str">
        <f>VLOOKUP(C599,'Programas-Mestrado'!$C:$D,2,0)</f>
        <v>PPGFil</v>
      </c>
      <c r="E599" t="s">
        <v>517</v>
      </c>
      <c r="F599" s="10">
        <v>43709</v>
      </c>
      <c r="G599" s="10">
        <v>44742</v>
      </c>
      <c r="H599" t="s">
        <v>987</v>
      </c>
      <c r="I599" t="s">
        <v>7233</v>
      </c>
      <c r="J599" t="s">
        <v>1025</v>
      </c>
      <c r="K599" t="s">
        <v>3351</v>
      </c>
      <c r="N599" s="30"/>
      <c r="P599" s="30"/>
      <c r="Q599" s="30"/>
      <c r="R599" s="30"/>
      <c r="S599" s="30"/>
    </row>
    <row r="600" spans="1:19" x14ac:dyDescent="0.25">
      <c r="A600" t="s">
        <v>149</v>
      </c>
      <c r="B600" t="s">
        <v>4389</v>
      </c>
      <c r="C600" t="s">
        <v>247</v>
      </c>
      <c r="D600" t="str">
        <f>VLOOKUP(C600,'Programas-Mestrado'!$C:$D,2,0)</f>
        <v>PPGFil</v>
      </c>
      <c r="E600" t="s">
        <v>517</v>
      </c>
      <c r="F600" s="10">
        <v>44621</v>
      </c>
      <c r="G600" s="10">
        <v>44926</v>
      </c>
      <c r="H600" t="s">
        <v>987</v>
      </c>
      <c r="I600" t="s">
        <v>7233</v>
      </c>
      <c r="J600" t="s">
        <v>1026</v>
      </c>
      <c r="K600" t="s">
        <v>3351</v>
      </c>
      <c r="N600" s="30"/>
      <c r="P600" s="30"/>
      <c r="Q600" s="30"/>
      <c r="R600" s="30"/>
      <c r="S600" s="30"/>
    </row>
    <row r="601" spans="1:19" x14ac:dyDescent="0.25">
      <c r="A601" t="s">
        <v>1256</v>
      </c>
      <c r="B601" t="s">
        <v>2040</v>
      </c>
      <c r="C601" t="s">
        <v>247</v>
      </c>
      <c r="D601" t="str">
        <f>VLOOKUP(C601,'Programas-Mestrado'!$C:$D,2,0)</f>
        <v>PPGFil</v>
      </c>
      <c r="E601" t="s">
        <v>517</v>
      </c>
      <c r="F601" s="10">
        <v>43891</v>
      </c>
      <c r="G601" s="10">
        <v>44804</v>
      </c>
      <c r="H601" t="s">
        <v>987</v>
      </c>
      <c r="I601" t="s">
        <v>7233</v>
      </c>
      <c r="J601" t="s">
        <v>1025</v>
      </c>
      <c r="K601" t="s">
        <v>3351</v>
      </c>
      <c r="N601" s="30"/>
      <c r="P601" s="30"/>
      <c r="Q601" s="30"/>
      <c r="R601" s="30"/>
      <c r="S601" s="30"/>
    </row>
    <row r="602" spans="1:19" x14ac:dyDescent="0.25">
      <c r="A602" t="s">
        <v>432</v>
      </c>
      <c r="B602" t="s">
        <v>1766</v>
      </c>
      <c r="C602" t="s">
        <v>247</v>
      </c>
      <c r="D602" t="str">
        <f>VLOOKUP(C602,'Programas-Mestrado'!$C:$D,2,0)</f>
        <v>PPGFil</v>
      </c>
      <c r="E602" t="s">
        <v>517</v>
      </c>
      <c r="F602" s="10">
        <v>43709</v>
      </c>
      <c r="G602" s="10">
        <v>44865</v>
      </c>
      <c r="H602" t="s">
        <v>987</v>
      </c>
      <c r="I602" t="s">
        <v>7233</v>
      </c>
      <c r="J602" t="s">
        <v>1025</v>
      </c>
      <c r="K602" t="s">
        <v>3351</v>
      </c>
      <c r="N602" s="30"/>
      <c r="P602" s="30"/>
      <c r="Q602" s="30"/>
      <c r="R602" s="30"/>
      <c r="S602" s="30"/>
    </row>
    <row r="603" spans="1:19" x14ac:dyDescent="0.25">
      <c r="A603" t="s">
        <v>905</v>
      </c>
      <c r="B603" t="s">
        <v>5152</v>
      </c>
      <c r="C603" t="s">
        <v>247</v>
      </c>
      <c r="D603" t="str">
        <f>VLOOKUP(C603,'Programas-Mestrado'!$C:$D,2,0)</f>
        <v>PPGFil</v>
      </c>
      <c r="E603" t="s">
        <v>517</v>
      </c>
      <c r="F603" s="10">
        <v>44866</v>
      </c>
      <c r="G603" s="10">
        <v>45016</v>
      </c>
      <c r="H603" t="s">
        <v>987</v>
      </c>
      <c r="I603" t="s">
        <v>7233</v>
      </c>
      <c r="J603" t="s">
        <v>1026</v>
      </c>
      <c r="K603" t="s">
        <v>3351</v>
      </c>
      <c r="N603" s="30"/>
      <c r="P603" s="30"/>
      <c r="Q603" s="30"/>
      <c r="R603" s="30"/>
      <c r="S603" s="30"/>
    </row>
    <row r="604" spans="1:19" x14ac:dyDescent="0.25">
      <c r="A604" t="s">
        <v>5598</v>
      </c>
      <c r="B604" t="s">
        <v>5760</v>
      </c>
      <c r="C604" t="s">
        <v>247</v>
      </c>
      <c r="D604" t="str">
        <f>VLOOKUP(C604,'Programas-Mestrado'!$C:$D,2,0)</f>
        <v>PPGFil</v>
      </c>
      <c r="E604" t="s">
        <v>517</v>
      </c>
      <c r="F604" s="10">
        <v>43709</v>
      </c>
      <c r="G604" s="10">
        <v>44985</v>
      </c>
      <c r="H604" t="s">
        <v>987</v>
      </c>
      <c r="I604" t="s">
        <v>7233</v>
      </c>
      <c r="J604" t="s">
        <v>1025</v>
      </c>
      <c r="K604" t="s">
        <v>3351</v>
      </c>
      <c r="N604" s="30"/>
      <c r="P604" s="30"/>
      <c r="Q604" s="30"/>
      <c r="R604" s="30"/>
      <c r="S604" s="30"/>
    </row>
    <row r="605" spans="1:19" x14ac:dyDescent="0.25">
      <c r="A605" t="s">
        <v>904</v>
      </c>
      <c r="B605" t="s">
        <v>2343</v>
      </c>
      <c r="C605" t="s">
        <v>247</v>
      </c>
      <c r="D605" t="str">
        <f>VLOOKUP(C605,'Programas-Mestrado'!$C:$D,2,0)</f>
        <v>PPGFil</v>
      </c>
      <c r="E605" t="s">
        <v>517</v>
      </c>
      <c r="F605" s="10">
        <v>43709</v>
      </c>
      <c r="G605" s="10">
        <v>43921</v>
      </c>
      <c r="H605" t="s">
        <v>987</v>
      </c>
      <c r="I605" t="s">
        <v>7233</v>
      </c>
      <c r="J605" t="s">
        <v>1024</v>
      </c>
      <c r="K605" t="s">
        <v>3351</v>
      </c>
      <c r="N605" s="30"/>
      <c r="P605" s="30"/>
      <c r="Q605" s="30"/>
      <c r="R605" s="30"/>
      <c r="S605" s="30"/>
    </row>
    <row r="606" spans="1:19" x14ac:dyDescent="0.25">
      <c r="A606" t="s">
        <v>434</v>
      </c>
      <c r="B606" t="s">
        <v>1767</v>
      </c>
      <c r="C606" t="s">
        <v>247</v>
      </c>
      <c r="D606" t="str">
        <f>VLOOKUP(C606,'Programas-Mestrado'!$C:$D,2,0)</f>
        <v>PPGFil</v>
      </c>
      <c r="E606" t="s">
        <v>517</v>
      </c>
      <c r="F606" s="10">
        <v>43709</v>
      </c>
      <c r="G606" s="10">
        <v>44561</v>
      </c>
      <c r="H606" t="s">
        <v>987</v>
      </c>
      <c r="I606" t="s">
        <v>7233</v>
      </c>
      <c r="J606" t="s">
        <v>1025</v>
      </c>
      <c r="K606" t="s">
        <v>3351</v>
      </c>
      <c r="N606" s="30"/>
      <c r="P606" s="30"/>
      <c r="Q606" s="30"/>
      <c r="R606" s="30"/>
      <c r="S606" s="30"/>
    </row>
    <row r="607" spans="1:19" x14ac:dyDescent="0.25">
      <c r="A607" t="s">
        <v>3998</v>
      </c>
      <c r="B607" t="s">
        <v>4014</v>
      </c>
      <c r="C607" t="s">
        <v>247</v>
      </c>
      <c r="D607" t="str">
        <f>VLOOKUP(C607,'Programas-Mestrado'!$C:$D,2,0)</f>
        <v>PPGFil</v>
      </c>
      <c r="E607" t="s">
        <v>258</v>
      </c>
      <c r="F607" s="10">
        <v>44409</v>
      </c>
      <c r="G607" s="10">
        <v>44530</v>
      </c>
      <c r="H607" t="s">
        <v>987</v>
      </c>
      <c r="I607" t="s">
        <v>7233</v>
      </c>
      <c r="J607" t="s">
        <v>1026</v>
      </c>
      <c r="K607" t="s">
        <v>3351</v>
      </c>
      <c r="N607" s="30"/>
      <c r="P607" s="30"/>
      <c r="Q607" s="30"/>
      <c r="R607" s="30"/>
      <c r="S607" s="30"/>
    </row>
    <row r="608" spans="1:19" x14ac:dyDescent="0.25">
      <c r="A608" t="s">
        <v>4099</v>
      </c>
      <c r="B608" t="s">
        <v>4111</v>
      </c>
      <c r="C608" t="s">
        <v>247</v>
      </c>
      <c r="D608" t="str">
        <f>VLOOKUP(C608,'Programas-Mestrado'!$C:$D,2,0)</f>
        <v>PPGFil</v>
      </c>
      <c r="E608" t="s">
        <v>258</v>
      </c>
      <c r="F608" s="10">
        <v>44440</v>
      </c>
      <c r="G608" s="10">
        <v>44530</v>
      </c>
      <c r="H608" t="s">
        <v>987</v>
      </c>
      <c r="I608" t="s">
        <v>7233</v>
      </c>
      <c r="J608" t="s">
        <v>1026</v>
      </c>
      <c r="K608" t="s">
        <v>3351</v>
      </c>
      <c r="N608" s="30"/>
      <c r="P608" s="30"/>
      <c r="Q608" s="30"/>
      <c r="R608" s="30"/>
      <c r="S608" s="30"/>
    </row>
    <row r="609" spans="1:19" x14ac:dyDescent="0.25">
      <c r="A609" t="s">
        <v>4100</v>
      </c>
      <c r="B609" t="s">
        <v>4112</v>
      </c>
      <c r="C609" t="s">
        <v>247</v>
      </c>
      <c r="D609" t="str">
        <f>VLOOKUP(C609,'Programas-Mestrado'!$C:$D,2,0)</f>
        <v>PPGFil</v>
      </c>
      <c r="E609" t="s">
        <v>258</v>
      </c>
      <c r="F609" s="10">
        <v>44440</v>
      </c>
      <c r="G609" s="10">
        <v>44681</v>
      </c>
      <c r="H609" t="s">
        <v>987</v>
      </c>
      <c r="I609" t="s">
        <v>7233</v>
      </c>
      <c r="J609" t="s">
        <v>1026</v>
      </c>
      <c r="K609" t="s">
        <v>3351</v>
      </c>
      <c r="N609" s="30"/>
      <c r="P609" s="30"/>
      <c r="Q609" s="30"/>
      <c r="R609" s="30"/>
      <c r="S609" s="30"/>
    </row>
    <row r="610" spans="1:19" x14ac:dyDescent="0.25">
      <c r="A610" t="s">
        <v>6427</v>
      </c>
      <c r="B610" t="s">
        <v>1768</v>
      </c>
      <c r="C610" t="s">
        <v>247</v>
      </c>
      <c r="D610" t="str">
        <f>VLOOKUP(C610,'Programas-Mestrado'!$C:$D,2,0)</f>
        <v>PPGFil</v>
      </c>
      <c r="E610" t="s">
        <v>258</v>
      </c>
      <c r="F610" s="10">
        <v>43709</v>
      </c>
      <c r="G610" s="10">
        <v>44439</v>
      </c>
      <c r="H610" t="s">
        <v>987</v>
      </c>
      <c r="I610" t="s">
        <v>7233</v>
      </c>
      <c r="J610" t="s">
        <v>1025</v>
      </c>
      <c r="K610" t="s">
        <v>3351</v>
      </c>
      <c r="N610" s="30"/>
      <c r="P610" s="30"/>
      <c r="Q610" s="30"/>
      <c r="R610" s="30"/>
      <c r="S610" s="30"/>
    </row>
    <row r="611" spans="1:19" x14ac:dyDescent="0.25">
      <c r="A611" t="s">
        <v>3999</v>
      </c>
      <c r="B611" t="s">
        <v>4015</v>
      </c>
      <c r="C611" t="s">
        <v>247</v>
      </c>
      <c r="D611" t="str">
        <f>VLOOKUP(C611,'Programas-Mestrado'!$C:$D,2,0)</f>
        <v>PPGFil</v>
      </c>
      <c r="E611" t="s">
        <v>258</v>
      </c>
      <c r="F611" s="10">
        <v>44409</v>
      </c>
      <c r="G611" s="10">
        <v>45138</v>
      </c>
      <c r="H611" t="s">
        <v>987</v>
      </c>
      <c r="I611" t="s">
        <v>7233</v>
      </c>
      <c r="J611" t="s">
        <v>1025</v>
      </c>
      <c r="K611" t="s">
        <v>3351</v>
      </c>
      <c r="N611" s="30"/>
      <c r="P611" s="30"/>
      <c r="Q611" s="30"/>
      <c r="R611" s="30"/>
      <c r="S611" s="30"/>
    </row>
    <row r="612" spans="1:19" x14ac:dyDescent="0.25">
      <c r="A612" t="s">
        <v>146</v>
      </c>
      <c r="B612" t="s">
        <v>2344</v>
      </c>
      <c r="C612" t="s">
        <v>247</v>
      </c>
      <c r="D612" t="str">
        <f>VLOOKUP(C612,'Programas-Mestrado'!$C:$D,2,0)</f>
        <v>PPGFil</v>
      </c>
      <c r="E612" t="s">
        <v>258</v>
      </c>
      <c r="F612" s="10">
        <v>43709</v>
      </c>
      <c r="G612" s="10">
        <v>43890</v>
      </c>
      <c r="H612" t="s">
        <v>987</v>
      </c>
      <c r="I612" t="s">
        <v>7233</v>
      </c>
      <c r="J612" t="s">
        <v>1025</v>
      </c>
      <c r="K612" t="s">
        <v>3351</v>
      </c>
      <c r="N612" s="30"/>
      <c r="P612" s="30"/>
      <c r="Q612" s="30"/>
      <c r="R612" s="30"/>
      <c r="S612" s="30"/>
    </row>
    <row r="613" spans="1:19" x14ac:dyDescent="0.25">
      <c r="A613" t="s">
        <v>4709</v>
      </c>
      <c r="B613" t="s">
        <v>4712</v>
      </c>
      <c r="C613" t="s">
        <v>247</v>
      </c>
      <c r="D613" t="str">
        <f>VLOOKUP(C613,'Programas-Mestrado'!$C:$D,2,0)</f>
        <v>PPGFil</v>
      </c>
      <c r="E613" t="s">
        <v>258</v>
      </c>
      <c r="F613" s="10">
        <v>44682</v>
      </c>
      <c r="G613" s="10">
        <v>45412</v>
      </c>
      <c r="H613" t="s">
        <v>987</v>
      </c>
      <c r="I613" t="s">
        <v>7233</v>
      </c>
      <c r="J613" t="s">
        <v>1025</v>
      </c>
      <c r="K613" t="s">
        <v>3351</v>
      </c>
      <c r="N613" s="30"/>
      <c r="P613" s="30"/>
      <c r="Q613" s="30"/>
      <c r="R613" s="30"/>
      <c r="S613" s="30"/>
    </row>
    <row r="614" spans="1:19" x14ac:dyDescent="0.25">
      <c r="A614" t="s">
        <v>1134</v>
      </c>
      <c r="B614" t="s">
        <v>1770</v>
      </c>
      <c r="C614" t="s">
        <v>247</v>
      </c>
      <c r="D614" t="str">
        <f>VLOOKUP(C614,'Programas-Mestrado'!$C:$D,2,0)</f>
        <v>PPGFil</v>
      </c>
      <c r="E614" t="s">
        <v>258</v>
      </c>
      <c r="F614" s="10">
        <v>43891</v>
      </c>
      <c r="G614" s="10">
        <v>44804</v>
      </c>
      <c r="H614" t="s">
        <v>987</v>
      </c>
      <c r="I614" t="s">
        <v>7233</v>
      </c>
      <c r="J614" t="s">
        <v>1025</v>
      </c>
      <c r="K614" t="s">
        <v>3351</v>
      </c>
      <c r="N614" s="30"/>
      <c r="P614" s="30"/>
      <c r="Q614" s="30"/>
      <c r="R614" s="30"/>
      <c r="S614" s="30"/>
    </row>
    <row r="615" spans="1:19" x14ac:dyDescent="0.25">
      <c r="A615" t="s">
        <v>148</v>
      </c>
      <c r="B615" t="s">
        <v>2345</v>
      </c>
      <c r="C615" t="s">
        <v>247</v>
      </c>
      <c r="D615" t="str">
        <f>VLOOKUP(C615,'Programas-Mestrado'!$C:$D,2,0)</f>
        <v>PPGFil</v>
      </c>
      <c r="E615" t="s">
        <v>258</v>
      </c>
      <c r="F615" s="10">
        <v>43709</v>
      </c>
      <c r="G615" s="10">
        <v>43890</v>
      </c>
      <c r="H615" t="s">
        <v>987</v>
      </c>
      <c r="I615" t="s">
        <v>7233</v>
      </c>
      <c r="J615" t="s">
        <v>1025</v>
      </c>
      <c r="K615" t="s">
        <v>3351</v>
      </c>
      <c r="N615" s="30"/>
      <c r="P615" s="30"/>
      <c r="Q615" s="30"/>
      <c r="R615" s="30"/>
      <c r="S615" s="30"/>
    </row>
    <row r="616" spans="1:19" x14ac:dyDescent="0.25">
      <c r="A616" t="s">
        <v>842</v>
      </c>
      <c r="B616" t="s">
        <v>1771</v>
      </c>
      <c r="C616" t="s">
        <v>247</v>
      </c>
      <c r="D616" t="str">
        <f>VLOOKUP(C616,'Programas-Mestrado'!$C:$D,2,0)</f>
        <v>PPGFil</v>
      </c>
      <c r="E616" t="s">
        <v>258</v>
      </c>
      <c r="F616" s="10">
        <v>43709</v>
      </c>
      <c r="G616" s="10">
        <v>44408</v>
      </c>
      <c r="H616" t="s">
        <v>987</v>
      </c>
      <c r="I616" t="s">
        <v>7233</v>
      </c>
      <c r="J616" t="s">
        <v>1024</v>
      </c>
      <c r="K616" t="s">
        <v>3351</v>
      </c>
      <c r="N616" s="30"/>
      <c r="P616" s="30"/>
      <c r="Q616" s="30"/>
      <c r="R616" s="30"/>
      <c r="S616" s="30"/>
    </row>
    <row r="617" spans="1:19" x14ac:dyDescent="0.25">
      <c r="A617" t="s">
        <v>4171</v>
      </c>
      <c r="B617" t="s">
        <v>4178</v>
      </c>
      <c r="C617" t="s">
        <v>247</v>
      </c>
      <c r="D617" t="str">
        <f>VLOOKUP(C617,'Programas-Mestrado'!$C:$D,2,0)</f>
        <v>PPGFil</v>
      </c>
      <c r="E617" t="s">
        <v>258</v>
      </c>
      <c r="F617" s="10">
        <v>44470</v>
      </c>
      <c r="G617" s="10">
        <v>45199</v>
      </c>
      <c r="H617" t="s">
        <v>987</v>
      </c>
      <c r="I617" t="s">
        <v>7233</v>
      </c>
      <c r="J617" t="s">
        <v>1025</v>
      </c>
      <c r="K617" t="s">
        <v>3351</v>
      </c>
      <c r="N617" s="30"/>
      <c r="P617" s="30"/>
      <c r="Q617" s="30"/>
      <c r="R617" s="30"/>
      <c r="S617" s="30"/>
    </row>
    <row r="618" spans="1:19" x14ac:dyDescent="0.25">
      <c r="A618" t="s">
        <v>149</v>
      </c>
      <c r="B618" t="s">
        <v>2346</v>
      </c>
      <c r="C618" t="s">
        <v>247</v>
      </c>
      <c r="D618" t="str">
        <f>VLOOKUP(C618,'Programas-Mestrado'!$C:$D,2,0)</f>
        <v>PPGFil</v>
      </c>
      <c r="E618" t="s">
        <v>258</v>
      </c>
      <c r="F618" s="10">
        <v>43709</v>
      </c>
      <c r="G618" s="10">
        <v>43890</v>
      </c>
      <c r="H618" t="s">
        <v>987</v>
      </c>
      <c r="I618" t="s">
        <v>7233</v>
      </c>
      <c r="J618" t="s">
        <v>1025</v>
      </c>
      <c r="K618" t="s">
        <v>3351</v>
      </c>
      <c r="N618" s="30"/>
      <c r="P618" s="30"/>
      <c r="Q618" s="30"/>
      <c r="R618" s="30"/>
      <c r="S618" s="30"/>
    </row>
    <row r="619" spans="1:19" x14ac:dyDescent="0.25">
      <c r="A619" t="s">
        <v>4221</v>
      </c>
      <c r="B619" t="s">
        <v>4231</v>
      </c>
      <c r="C619" t="s">
        <v>247</v>
      </c>
      <c r="D619" t="str">
        <f>VLOOKUP(C619,'Programas-Mestrado'!$C:$D,2,0)</f>
        <v>PPGFil</v>
      </c>
      <c r="E619" t="s">
        <v>258</v>
      </c>
      <c r="F619" s="10">
        <v>44531</v>
      </c>
      <c r="G619" s="10">
        <v>45260</v>
      </c>
      <c r="H619" t="s">
        <v>987</v>
      </c>
      <c r="I619" t="s">
        <v>7233</v>
      </c>
      <c r="J619" t="s">
        <v>1025</v>
      </c>
      <c r="K619" t="s">
        <v>3351</v>
      </c>
      <c r="N619" s="30"/>
      <c r="P619" s="30"/>
      <c r="Q619" s="30"/>
      <c r="R619" s="30"/>
      <c r="S619" s="30"/>
    </row>
    <row r="620" spans="1:19" x14ac:dyDescent="0.25">
      <c r="A620" t="s">
        <v>843</v>
      </c>
      <c r="B620" t="s">
        <v>1772</v>
      </c>
      <c r="C620" t="s">
        <v>247</v>
      </c>
      <c r="D620" t="str">
        <f>VLOOKUP(C620,'Programas-Mestrado'!$C:$D,2,0)</f>
        <v>PPGFil</v>
      </c>
      <c r="E620" t="s">
        <v>258</v>
      </c>
      <c r="F620" s="10">
        <v>43709</v>
      </c>
      <c r="G620" s="10">
        <v>44408</v>
      </c>
      <c r="H620" t="s">
        <v>987</v>
      </c>
      <c r="I620" t="s">
        <v>7233</v>
      </c>
      <c r="J620" t="s">
        <v>1024</v>
      </c>
      <c r="K620" t="s">
        <v>3351</v>
      </c>
      <c r="N620" s="30"/>
      <c r="P620" s="30"/>
      <c r="Q620" s="30"/>
      <c r="R620" s="30"/>
      <c r="S620" s="30"/>
    </row>
    <row r="621" spans="1:19" x14ac:dyDescent="0.25">
      <c r="A621" t="s">
        <v>4222</v>
      </c>
      <c r="B621" t="s">
        <v>4232</v>
      </c>
      <c r="C621" t="s">
        <v>247</v>
      </c>
      <c r="D621" t="str">
        <f>VLOOKUP(C621,'Programas-Mestrado'!$C:$D,2,0)</f>
        <v>PPGFil</v>
      </c>
      <c r="E621" t="s">
        <v>258</v>
      </c>
      <c r="F621" s="10">
        <v>44531</v>
      </c>
      <c r="G621" s="10">
        <v>45260</v>
      </c>
      <c r="H621" t="s">
        <v>987</v>
      </c>
      <c r="I621" t="s">
        <v>7233</v>
      </c>
      <c r="J621" t="s">
        <v>1025</v>
      </c>
      <c r="K621" t="s">
        <v>3351</v>
      </c>
      <c r="N621" s="30"/>
      <c r="P621" s="30"/>
      <c r="Q621" s="30"/>
      <c r="R621" s="30"/>
      <c r="S621" s="30"/>
    </row>
    <row r="622" spans="1:19" x14ac:dyDescent="0.25">
      <c r="A622" t="s">
        <v>1135</v>
      </c>
      <c r="B622" t="s">
        <v>1773</v>
      </c>
      <c r="C622" t="s">
        <v>247</v>
      </c>
      <c r="D622" t="str">
        <f>VLOOKUP(C622,'Programas-Mestrado'!$C:$D,2,0)</f>
        <v>PPGFil</v>
      </c>
      <c r="E622" t="s">
        <v>258</v>
      </c>
      <c r="F622" s="10">
        <v>43891</v>
      </c>
      <c r="G622" s="10">
        <v>44804</v>
      </c>
      <c r="H622" t="s">
        <v>987</v>
      </c>
      <c r="I622" t="s">
        <v>7233</v>
      </c>
      <c r="J622" t="s">
        <v>1025</v>
      </c>
      <c r="K622" t="s">
        <v>3351</v>
      </c>
      <c r="N622" s="30"/>
      <c r="P622" s="30"/>
      <c r="Q622" s="30"/>
      <c r="R622" s="30"/>
      <c r="S622" s="30"/>
    </row>
    <row r="623" spans="1:19" x14ac:dyDescent="0.25">
      <c r="A623" t="s">
        <v>1136</v>
      </c>
      <c r="B623" t="s">
        <v>1774</v>
      </c>
      <c r="C623" t="s">
        <v>247</v>
      </c>
      <c r="D623" t="str">
        <f>VLOOKUP(C623,'Programas-Mestrado'!$C:$D,2,0)</f>
        <v>PPGFil</v>
      </c>
      <c r="E623" t="s">
        <v>258</v>
      </c>
      <c r="F623" s="10">
        <v>43891</v>
      </c>
      <c r="G623" s="10">
        <v>43982</v>
      </c>
      <c r="H623" t="s">
        <v>987</v>
      </c>
      <c r="I623" t="s">
        <v>7233</v>
      </c>
      <c r="J623" t="s">
        <v>1026</v>
      </c>
      <c r="K623" t="s">
        <v>3351</v>
      </c>
      <c r="N623" s="30"/>
      <c r="P623" s="30"/>
      <c r="Q623" s="30"/>
      <c r="R623" s="30"/>
      <c r="S623" s="30"/>
    </row>
    <row r="624" spans="1:19" x14ac:dyDescent="0.25">
      <c r="A624" t="s">
        <v>905</v>
      </c>
      <c r="B624" t="s">
        <v>1775</v>
      </c>
      <c r="C624" t="s">
        <v>247</v>
      </c>
      <c r="D624" t="str">
        <f>VLOOKUP(C624,'Programas-Mestrado'!$C:$D,2,0)</f>
        <v>PPGFil</v>
      </c>
      <c r="E624" t="s">
        <v>258</v>
      </c>
      <c r="F624" s="10">
        <v>43709</v>
      </c>
      <c r="G624" s="10">
        <v>44469</v>
      </c>
      <c r="H624" t="s">
        <v>987</v>
      </c>
      <c r="I624" t="s">
        <v>7233</v>
      </c>
      <c r="J624" t="s">
        <v>1025</v>
      </c>
      <c r="K624" t="s">
        <v>3351</v>
      </c>
      <c r="N624" s="30"/>
      <c r="P624" s="30"/>
      <c r="Q624" s="30"/>
      <c r="R624" s="30"/>
      <c r="S624" s="30"/>
    </row>
    <row r="625" spans="1:19" x14ac:dyDescent="0.25">
      <c r="A625" t="s">
        <v>5918</v>
      </c>
      <c r="B625" t="s">
        <v>5957</v>
      </c>
      <c r="C625" t="s">
        <v>247</v>
      </c>
      <c r="D625" t="str">
        <f>VLOOKUP(C625,'Programas-Mestrado'!$C:$D,2,0)</f>
        <v>PPGFil</v>
      </c>
      <c r="E625" t="s">
        <v>258</v>
      </c>
      <c r="F625" s="10">
        <v>44986</v>
      </c>
      <c r="G625" s="10">
        <v>45382</v>
      </c>
      <c r="H625" t="s">
        <v>987</v>
      </c>
      <c r="I625" t="s">
        <v>7233</v>
      </c>
      <c r="J625" t="s">
        <v>1026</v>
      </c>
      <c r="K625" t="s">
        <v>3351</v>
      </c>
      <c r="N625" s="30"/>
      <c r="P625" s="30"/>
      <c r="Q625" s="30"/>
      <c r="R625" s="30"/>
      <c r="S625" s="30"/>
    </row>
    <row r="626" spans="1:19" x14ac:dyDescent="0.25">
      <c r="A626" t="s">
        <v>1137</v>
      </c>
      <c r="B626" t="s">
        <v>1776</v>
      </c>
      <c r="C626" t="s">
        <v>247</v>
      </c>
      <c r="D626" t="str">
        <f>VLOOKUP(C626,'Programas-Mestrado'!$C:$D,2,0)</f>
        <v>PPGFil</v>
      </c>
      <c r="E626" t="s">
        <v>258</v>
      </c>
      <c r="F626" s="10">
        <v>43891</v>
      </c>
      <c r="G626" s="10">
        <v>44804</v>
      </c>
      <c r="H626" t="s">
        <v>987</v>
      </c>
      <c r="I626" t="s">
        <v>7233</v>
      </c>
      <c r="J626" t="s">
        <v>1025</v>
      </c>
      <c r="K626" t="s">
        <v>3351</v>
      </c>
      <c r="N626" s="30"/>
      <c r="P626" s="30"/>
      <c r="Q626" s="30"/>
      <c r="R626" s="30"/>
      <c r="S626" s="30"/>
    </row>
    <row r="627" spans="1:19" x14ac:dyDescent="0.25">
      <c r="A627" t="s">
        <v>844</v>
      </c>
      <c r="B627" t="s">
        <v>1777</v>
      </c>
      <c r="C627" t="s">
        <v>247</v>
      </c>
      <c r="D627" t="str">
        <f>VLOOKUP(C627,'Programas-Mestrado'!$C:$D,2,0)</f>
        <v>PPGFil</v>
      </c>
      <c r="E627" t="s">
        <v>258</v>
      </c>
      <c r="F627" s="10">
        <v>43709</v>
      </c>
      <c r="G627" s="10">
        <v>44439</v>
      </c>
      <c r="H627" t="s">
        <v>987</v>
      </c>
      <c r="I627" t="s">
        <v>7233</v>
      </c>
      <c r="J627" t="s">
        <v>1025</v>
      </c>
      <c r="K627" t="s">
        <v>3351</v>
      </c>
      <c r="N627" s="30"/>
      <c r="P627" s="30"/>
      <c r="Q627" s="30"/>
      <c r="R627" s="30"/>
      <c r="S627" s="30"/>
    </row>
    <row r="628" spans="1:19" x14ac:dyDescent="0.25">
      <c r="A628" t="s">
        <v>953</v>
      </c>
      <c r="B628" t="s">
        <v>1533</v>
      </c>
      <c r="C628" t="s">
        <v>248</v>
      </c>
      <c r="D628" t="str">
        <f>VLOOKUP(C628,'Programas-Mestrado'!$C:$D,2,0)</f>
        <v>PPGF</v>
      </c>
      <c r="E628" t="s">
        <v>517</v>
      </c>
      <c r="F628" s="10">
        <v>43709</v>
      </c>
      <c r="G628" s="10">
        <v>45199</v>
      </c>
      <c r="H628" t="s">
        <v>987</v>
      </c>
      <c r="I628" t="s">
        <v>7233</v>
      </c>
      <c r="J628" t="s">
        <v>3381</v>
      </c>
      <c r="K628" t="s">
        <v>3351</v>
      </c>
      <c r="N628" s="30"/>
      <c r="P628" s="30"/>
      <c r="Q628" s="30"/>
      <c r="R628" s="30"/>
      <c r="S628" s="30"/>
    </row>
    <row r="629" spans="1:19" x14ac:dyDescent="0.25">
      <c r="A629" t="s">
        <v>151</v>
      </c>
      <c r="B629" t="s">
        <v>1987</v>
      </c>
      <c r="C629" t="s">
        <v>248</v>
      </c>
      <c r="D629" t="str">
        <f>VLOOKUP(C629,'Programas-Mestrado'!$C:$D,2,0)</f>
        <v>PPGF</v>
      </c>
      <c r="E629" t="s">
        <v>517</v>
      </c>
      <c r="F629" s="10">
        <v>43891</v>
      </c>
      <c r="G629" s="10">
        <v>45351</v>
      </c>
      <c r="H629" t="s">
        <v>987</v>
      </c>
      <c r="I629" t="s">
        <v>7233</v>
      </c>
      <c r="J629" t="s">
        <v>3381</v>
      </c>
      <c r="K629" t="s">
        <v>3351</v>
      </c>
      <c r="N629" s="30"/>
      <c r="P629" s="30"/>
      <c r="Q629" s="30"/>
      <c r="R629" s="30"/>
      <c r="S629" s="30"/>
    </row>
    <row r="630" spans="1:19" x14ac:dyDescent="0.25">
      <c r="A630" t="s">
        <v>1219</v>
      </c>
      <c r="B630" t="s">
        <v>1988</v>
      </c>
      <c r="C630" t="s">
        <v>248</v>
      </c>
      <c r="D630" t="str">
        <f>VLOOKUP(C630,'Programas-Mestrado'!$C:$D,2,0)</f>
        <v>PPGF</v>
      </c>
      <c r="E630" t="s">
        <v>517</v>
      </c>
      <c r="F630" s="10">
        <v>43891</v>
      </c>
      <c r="G630" s="10">
        <v>45443</v>
      </c>
      <c r="H630" t="s">
        <v>987</v>
      </c>
      <c r="I630" t="s">
        <v>7233</v>
      </c>
      <c r="J630" t="s">
        <v>1025</v>
      </c>
      <c r="K630" t="s">
        <v>3351</v>
      </c>
      <c r="N630" s="30"/>
      <c r="P630" s="30"/>
      <c r="Q630" s="30"/>
      <c r="R630" s="30"/>
      <c r="S630" s="30"/>
    </row>
    <row r="631" spans="1:19" x14ac:dyDescent="0.25">
      <c r="A631" t="s">
        <v>971</v>
      </c>
      <c r="B631" t="s">
        <v>1535</v>
      </c>
      <c r="C631" t="s">
        <v>248</v>
      </c>
      <c r="D631" t="str">
        <f>VLOOKUP(C631,'Programas-Mestrado'!$C:$D,2,0)</f>
        <v>PPGF</v>
      </c>
      <c r="E631" t="s">
        <v>517</v>
      </c>
      <c r="F631" s="10">
        <v>43709</v>
      </c>
      <c r="G631" s="10">
        <v>45230</v>
      </c>
      <c r="H631" t="s">
        <v>987</v>
      </c>
      <c r="I631" t="s">
        <v>7233</v>
      </c>
      <c r="J631" t="s">
        <v>3861</v>
      </c>
      <c r="K631" t="s">
        <v>3351</v>
      </c>
      <c r="N631" s="30"/>
      <c r="P631" s="30"/>
      <c r="Q631" s="30"/>
      <c r="R631" s="30"/>
      <c r="S631" s="30"/>
    </row>
    <row r="632" spans="1:19" x14ac:dyDescent="0.25">
      <c r="A632" t="s">
        <v>154</v>
      </c>
      <c r="B632" t="s">
        <v>1538</v>
      </c>
      <c r="C632" t="s">
        <v>248</v>
      </c>
      <c r="D632" t="str">
        <f>VLOOKUP(C632,'Programas-Mestrado'!$C:$D,2,0)</f>
        <v>PPGF</v>
      </c>
      <c r="E632" t="s">
        <v>517</v>
      </c>
      <c r="F632" s="10">
        <v>43709</v>
      </c>
      <c r="G632" s="10">
        <v>45077</v>
      </c>
      <c r="H632" t="s">
        <v>987</v>
      </c>
      <c r="I632" t="s">
        <v>7233</v>
      </c>
      <c r="J632" t="s">
        <v>1024</v>
      </c>
      <c r="K632" t="s">
        <v>3351</v>
      </c>
      <c r="N632" s="30"/>
      <c r="P632" s="30"/>
      <c r="Q632" s="30"/>
      <c r="R632" s="30"/>
      <c r="S632" s="30"/>
    </row>
    <row r="633" spans="1:19" x14ac:dyDescent="0.25">
      <c r="A633" t="s">
        <v>845</v>
      </c>
      <c r="B633" t="s">
        <v>1539</v>
      </c>
      <c r="C633" t="s">
        <v>248</v>
      </c>
      <c r="D633" t="str">
        <f>VLOOKUP(C633,'Programas-Mestrado'!$C:$D,2,0)</f>
        <v>PPGF</v>
      </c>
      <c r="E633" t="s">
        <v>517</v>
      </c>
      <c r="F633" s="10">
        <v>43709</v>
      </c>
      <c r="G633" s="10">
        <v>45077</v>
      </c>
      <c r="H633" t="s">
        <v>987</v>
      </c>
      <c r="I633" t="s">
        <v>7233</v>
      </c>
      <c r="J633" t="s">
        <v>1024</v>
      </c>
      <c r="K633" t="s">
        <v>3351</v>
      </c>
      <c r="N633" s="30"/>
      <c r="P633" s="30"/>
      <c r="Q633" s="30"/>
      <c r="R633" s="30"/>
      <c r="S633" s="30"/>
    </row>
    <row r="634" spans="1:19" x14ac:dyDescent="0.25">
      <c r="A634" t="s">
        <v>157</v>
      </c>
      <c r="B634" t="s">
        <v>1540</v>
      </c>
      <c r="C634" t="s">
        <v>248</v>
      </c>
      <c r="D634" t="str">
        <f>VLOOKUP(C634,'Programas-Mestrado'!$C:$D,2,0)</f>
        <v>PPGF</v>
      </c>
      <c r="E634" t="s">
        <v>517</v>
      </c>
      <c r="F634" s="10">
        <v>43709</v>
      </c>
      <c r="G634" s="10">
        <v>45077</v>
      </c>
      <c r="H634" t="s">
        <v>987</v>
      </c>
      <c r="I634" t="s">
        <v>7233</v>
      </c>
      <c r="J634" t="s">
        <v>1024</v>
      </c>
      <c r="K634" t="s">
        <v>3351</v>
      </c>
      <c r="N634" s="30"/>
      <c r="P634" s="30"/>
      <c r="Q634" s="30"/>
      <c r="R634" s="30"/>
      <c r="S634" s="30"/>
    </row>
    <row r="635" spans="1:19" x14ac:dyDescent="0.25">
      <c r="A635" t="s">
        <v>846</v>
      </c>
      <c r="B635" t="s">
        <v>1542</v>
      </c>
      <c r="C635" t="s">
        <v>248</v>
      </c>
      <c r="D635" t="str">
        <f>VLOOKUP(C635,'Programas-Mestrado'!$C:$D,2,0)</f>
        <v>PPGF</v>
      </c>
      <c r="E635" t="s">
        <v>517</v>
      </c>
      <c r="F635" s="10">
        <v>43709</v>
      </c>
      <c r="G635" s="10">
        <v>45077</v>
      </c>
      <c r="H635" t="s">
        <v>987</v>
      </c>
      <c r="I635" t="s">
        <v>7233</v>
      </c>
      <c r="J635" t="s">
        <v>1024</v>
      </c>
      <c r="K635" t="s">
        <v>3351</v>
      </c>
      <c r="N635" s="30"/>
      <c r="P635" s="30"/>
      <c r="Q635" s="30"/>
      <c r="R635" s="30"/>
      <c r="S635" s="30"/>
    </row>
    <row r="636" spans="1:19" x14ac:dyDescent="0.25">
      <c r="A636" t="s">
        <v>954</v>
      </c>
      <c r="B636" t="s">
        <v>1543</v>
      </c>
      <c r="C636" t="s">
        <v>248</v>
      </c>
      <c r="D636" t="str">
        <f>VLOOKUP(C636,'Programas-Mestrado'!$C:$D,2,0)</f>
        <v>PPGF</v>
      </c>
      <c r="E636" t="s">
        <v>517</v>
      </c>
      <c r="F636" s="10">
        <v>43831</v>
      </c>
      <c r="G636" s="10">
        <v>45199</v>
      </c>
      <c r="H636" t="s">
        <v>987</v>
      </c>
      <c r="I636" t="s">
        <v>7233</v>
      </c>
      <c r="J636" t="s">
        <v>3861</v>
      </c>
      <c r="K636" t="s">
        <v>3351</v>
      </c>
      <c r="N636" s="30"/>
      <c r="P636" s="30"/>
      <c r="Q636" s="30"/>
      <c r="R636" s="30"/>
      <c r="S636" s="30"/>
    </row>
    <row r="637" spans="1:19" x14ac:dyDescent="0.25">
      <c r="A637" t="s">
        <v>1220</v>
      </c>
      <c r="B637" t="s">
        <v>1989</v>
      </c>
      <c r="C637" t="s">
        <v>248</v>
      </c>
      <c r="D637" t="str">
        <f>VLOOKUP(C637,'Programas-Mestrado'!$C:$D,2,0)</f>
        <v>PPGF</v>
      </c>
      <c r="E637" t="s">
        <v>517</v>
      </c>
      <c r="F637" s="10">
        <v>43891</v>
      </c>
      <c r="G637" s="10">
        <v>45443</v>
      </c>
      <c r="H637" t="s">
        <v>987</v>
      </c>
      <c r="I637" t="s">
        <v>7233</v>
      </c>
      <c r="J637" t="s">
        <v>1025</v>
      </c>
      <c r="K637" t="s">
        <v>3351</v>
      </c>
      <c r="N637" s="30"/>
      <c r="P637" s="30"/>
      <c r="Q637" s="30"/>
      <c r="R637" s="30"/>
      <c r="S637" s="30"/>
    </row>
    <row r="638" spans="1:19" x14ac:dyDescent="0.25">
      <c r="A638" t="s">
        <v>158</v>
      </c>
      <c r="B638" t="s">
        <v>1544</v>
      </c>
      <c r="C638" t="s">
        <v>248</v>
      </c>
      <c r="D638" t="str">
        <f>VLOOKUP(C638,'Programas-Mestrado'!$C:$D,2,0)</f>
        <v>PPGF</v>
      </c>
      <c r="E638" t="s">
        <v>517</v>
      </c>
      <c r="F638" s="10">
        <v>43709</v>
      </c>
      <c r="G638" s="10">
        <v>45077</v>
      </c>
      <c r="H638" t="s">
        <v>987</v>
      </c>
      <c r="I638" t="s">
        <v>7233</v>
      </c>
      <c r="J638" t="s">
        <v>1024</v>
      </c>
      <c r="K638" t="s">
        <v>3351</v>
      </c>
      <c r="N638" s="30"/>
      <c r="P638" s="30"/>
      <c r="Q638" s="30"/>
      <c r="R638" s="30"/>
      <c r="S638" s="30"/>
    </row>
    <row r="639" spans="1:19" x14ac:dyDescent="0.25">
      <c r="A639" t="s">
        <v>5599</v>
      </c>
      <c r="B639" t="s">
        <v>5761</v>
      </c>
      <c r="C639" t="s">
        <v>248</v>
      </c>
      <c r="D639" t="str">
        <f>VLOOKUP(C639,'Programas-Mestrado'!$C:$D,2,0)</f>
        <v>PPGF</v>
      </c>
      <c r="E639" t="s">
        <v>517</v>
      </c>
      <c r="F639" s="10">
        <v>43709</v>
      </c>
      <c r="G639" s="10">
        <v>44985</v>
      </c>
      <c r="H639" t="s">
        <v>987</v>
      </c>
      <c r="I639" t="s">
        <v>7233</v>
      </c>
      <c r="J639" t="s">
        <v>1025</v>
      </c>
      <c r="K639" t="s">
        <v>3351</v>
      </c>
      <c r="N639" s="30"/>
      <c r="P639" s="30"/>
      <c r="Q639" s="30"/>
      <c r="R639" s="30"/>
      <c r="S639" s="30"/>
    </row>
    <row r="640" spans="1:19" x14ac:dyDescent="0.25">
      <c r="A640" t="s">
        <v>159</v>
      </c>
      <c r="B640" t="s">
        <v>1545</v>
      </c>
      <c r="C640" t="s">
        <v>248</v>
      </c>
      <c r="D640" t="str">
        <f>VLOOKUP(C640,'Programas-Mestrado'!$C:$D,2,0)</f>
        <v>PPGF</v>
      </c>
      <c r="E640" t="s">
        <v>517</v>
      </c>
      <c r="F640" s="10">
        <v>43709</v>
      </c>
      <c r="G640" s="10">
        <v>45077</v>
      </c>
      <c r="H640" t="s">
        <v>987</v>
      </c>
      <c r="I640" t="s">
        <v>7233</v>
      </c>
      <c r="J640" t="s">
        <v>1024</v>
      </c>
      <c r="K640" t="s">
        <v>3351</v>
      </c>
      <c r="N640" s="30"/>
      <c r="P640" s="30"/>
      <c r="Q640" s="30"/>
      <c r="R640" s="30"/>
      <c r="S640" s="30"/>
    </row>
    <row r="641" spans="1:19" x14ac:dyDescent="0.25">
      <c r="A641" t="s">
        <v>150</v>
      </c>
      <c r="B641" t="s">
        <v>1546</v>
      </c>
      <c r="C641" t="s">
        <v>248</v>
      </c>
      <c r="D641" t="str">
        <f>VLOOKUP(C641,'Programas-Mestrado'!$C:$D,2,0)</f>
        <v>PPGF</v>
      </c>
      <c r="E641" t="s">
        <v>258</v>
      </c>
      <c r="F641" s="10">
        <v>43709</v>
      </c>
      <c r="G641" s="10">
        <v>44255</v>
      </c>
      <c r="H641" t="s">
        <v>987</v>
      </c>
      <c r="I641" t="s">
        <v>7233</v>
      </c>
      <c r="J641" t="s">
        <v>1024</v>
      </c>
      <c r="K641" t="s">
        <v>3351</v>
      </c>
      <c r="N641" s="30"/>
      <c r="P641" s="30"/>
      <c r="Q641" s="30"/>
      <c r="R641" s="30"/>
      <c r="S641" s="30"/>
    </row>
    <row r="642" spans="1:19" x14ac:dyDescent="0.25">
      <c r="A642" t="s">
        <v>1064</v>
      </c>
      <c r="B642" t="s">
        <v>1547</v>
      </c>
      <c r="C642" t="s">
        <v>248</v>
      </c>
      <c r="D642" t="str">
        <f>VLOOKUP(C642,'Programas-Mestrado'!$C:$D,2,0)</f>
        <v>PPGF</v>
      </c>
      <c r="E642" t="s">
        <v>258</v>
      </c>
      <c r="F642" s="10">
        <v>43891</v>
      </c>
      <c r="G642" s="10">
        <v>44681</v>
      </c>
      <c r="H642" t="s">
        <v>987</v>
      </c>
      <c r="I642" t="s">
        <v>7233</v>
      </c>
      <c r="J642" t="s">
        <v>1024</v>
      </c>
      <c r="K642" t="s">
        <v>3351</v>
      </c>
      <c r="N642" s="30"/>
      <c r="P642" s="30"/>
      <c r="Q642" s="30"/>
      <c r="R642" s="30"/>
      <c r="S642" s="30"/>
    </row>
    <row r="643" spans="1:19" x14ac:dyDescent="0.25">
      <c r="A643" t="s">
        <v>3390</v>
      </c>
      <c r="B643" t="s">
        <v>3397</v>
      </c>
      <c r="C643" t="s">
        <v>248</v>
      </c>
      <c r="D643" t="str">
        <f>VLOOKUP(C643,'Programas-Mestrado'!$C:$D,2,0)</f>
        <v>PPGF</v>
      </c>
      <c r="E643" t="s">
        <v>258</v>
      </c>
      <c r="F643" s="10">
        <v>44044</v>
      </c>
      <c r="G643" s="10">
        <v>44773</v>
      </c>
      <c r="H643" t="s">
        <v>987</v>
      </c>
      <c r="I643" t="s">
        <v>7233</v>
      </c>
      <c r="J643" t="s">
        <v>1024</v>
      </c>
      <c r="K643" t="s">
        <v>3351</v>
      </c>
      <c r="N643" s="30"/>
      <c r="P643" s="30"/>
      <c r="Q643" s="30"/>
      <c r="R643" s="30"/>
      <c r="S643" s="30"/>
    </row>
    <row r="644" spans="1:19" x14ac:dyDescent="0.25">
      <c r="A644" t="s">
        <v>152</v>
      </c>
      <c r="B644" t="s">
        <v>1548</v>
      </c>
      <c r="C644" t="s">
        <v>248</v>
      </c>
      <c r="D644" t="str">
        <f>VLOOKUP(C644,'Programas-Mestrado'!$C:$D,2,0)</f>
        <v>PPGF</v>
      </c>
      <c r="E644" t="s">
        <v>258</v>
      </c>
      <c r="F644" s="10">
        <v>43709</v>
      </c>
      <c r="G644" s="10">
        <v>44074</v>
      </c>
      <c r="H644" t="s">
        <v>987</v>
      </c>
      <c r="I644" t="s">
        <v>7233</v>
      </c>
      <c r="J644" t="s">
        <v>1024</v>
      </c>
      <c r="K644" t="s">
        <v>3351</v>
      </c>
      <c r="N644" s="30"/>
      <c r="P644" s="30"/>
      <c r="Q644" s="30"/>
      <c r="R644" s="30"/>
      <c r="S644" s="30"/>
    </row>
    <row r="645" spans="1:19" x14ac:dyDescent="0.25">
      <c r="A645" t="s">
        <v>4694</v>
      </c>
      <c r="B645" t="s">
        <v>4702</v>
      </c>
      <c r="C645" t="s">
        <v>248</v>
      </c>
      <c r="D645" t="str">
        <f>VLOOKUP(C645,'Programas-Mestrado'!$C:$D,2,0)</f>
        <v>PPGF</v>
      </c>
      <c r="E645" t="s">
        <v>258</v>
      </c>
      <c r="F645" s="10">
        <v>44682</v>
      </c>
      <c r="G645" s="10">
        <v>45412</v>
      </c>
      <c r="H645" t="s">
        <v>987</v>
      </c>
      <c r="I645" t="s">
        <v>7233</v>
      </c>
      <c r="J645" t="s">
        <v>1024</v>
      </c>
      <c r="K645" t="s">
        <v>3351</v>
      </c>
      <c r="N645" s="30"/>
      <c r="P645" s="30"/>
      <c r="Q645" s="30"/>
      <c r="R645" s="30"/>
      <c r="S645" s="30"/>
    </row>
    <row r="646" spans="1:19" x14ac:dyDescent="0.25">
      <c r="A646" t="s">
        <v>5600</v>
      </c>
      <c r="B646" t="s">
        <v>5762</v>
      </c>
      <c r="C646" t="s">
        <v>248</v>
      </c>
      <c r="D646" t="str">
        <f>VLOOKUP(C646,'Programas-Mestrado'!$C:$D,2,0)</f>
        <v>PPGF</v>
      </c>
      <c r="E646" t="s">
        <v>258</v>
      </c>
      <c r="F646" s="10">
        <v>44348</v>
      </c>
      <c r="G646" s="10">
        <v>44957</v>
      </c>
      <c r="H646" t="s">
        <v>987</v>
      </c>
      <c r="I646" t="s">
        <v>7233</v>
      </c>
      <c r="J646" t="s">
        <v>1024</v>
      </c>
      <c r="K646" t="s">
        <v>3351</v>
      </c>
      <c r="N646" s="30"/>
      <c r="P646" s="30"/>
      <c r="Q646" s="30"/>
      <c r="R646" s="30"/>
      <c r="S646" s="30"/>
    </row>
    <row r="647" spans="1:19" x14ac:dyDescent="0.25">
      <c r="A647" t="s">
        <v>940</v>
      </c>
      <c r="B647" t="s">
        <v>1549</v>
      </c>
      <c r="C647" t="s">
        <v>248</v>
      </c>
      <c r="D647" t="str">
        <f>VLOOKUP(C647,'Programas-Mestrado'!$C:$D,2,0)</f>
        <v>PPGF</v>
      </c>
      <c r="E647" t="s">
        <v>258</v>
      </c>
      <c r="F647" s="10">
        <v>43709</v>
      </c>
      <c r="G647" s="10">
        <v>44347</v>
      </c>
      <c r="H647" t="s">
        <v>987</v>
      </c>
      <c r="I647" t="s">
        <v>7233</v>
      </c>
      <c r="J647" t="s">
        <v>1025</v>
      </c>
      <c r="K647" t="s">
        <v>3351</v>
      </c>
      <c r="N647" s="30"/>
      <c r="P647" s="30"/>
      <c r="Q647" s="30"/>
      <c r="R647" s="30"/>
      <c r="S647" s="30"/>
    </row>
    <row r="648" spans="1:19" x14ac:dyDescent="0.25">
      <c r="A648" t="s">
        <v>4988</v>
      </c>
      <c r="B648" t="s">
        <v>5012</v>
      </c>
      <c r="C648" t="s">
        <v>248</v>
      </c>
      <c r="D648" t="str">
        <f>VLOOKUP(C648,'Programas-Mestrado'!$C:$D,2,0)</f>
        <v>PPGF</v>
      </c>
      <c r="E648" t="s">
        <v>258</v>
      </c>
      <c r="F648" s="10">
        <v>44805</v>
      </c>
      <c r="G648" s="10">
        <v>45016</v>
      </c>
      <c r="H648" t="s">
        <v>987</v>
      </c>
      <c r="I648" t="s">
        <v>7233</v>
      </c>
      <c r="J648" t="s">
        <v>1025</v>
      </c>
      <c r="K648" t="s">
        <v>3351</v>
      </c>
      <c r="N648" s="30"/>
      <c r="P648" s="30"/>
      <c r="Q648" s="30"/>
      <c r="R648" s="30"/>
      <c r="S648" s="30"/>
    </row>
    <row r="649" spans="1:19" x14ac:dyDescent="0.25">
      <c r="A649" t="s">
        <v>3565</v>
      </c>
      <c r="B649" t="s">
        <v>3630</v>
      </c>
      <c r="C649" t="s">
        <v>248</v>
      </c>
      <c r="D649" t="str">
        <f>VLOOKUP(C649,'Programas-Mestrado'!$C:$D,2,0)</f>
        <v>PPGF</v>
      </c>
      <c r="E649" t="s">
        <v>258</v>
      </c>
      <c r="F649" s="10">
        <v>44256</v>
      </c>
      <c r="G649" s="10">
        <v>44347</v>
      </c>
      <c r="H649" t="s">
        <v>987</v>
      </c>
      <c r="I649" t="s">
        <v>7233</v>
      </c>
      <c r="J649" t="s">
        <v>1026</v>
      </c>
      <c r="K649" t="s">
        <v>3351</v>
      </c>
      <c r="N649" s="30"/>
      <c r="P649" s="30"/>
      <c r="Q649" s="30"/>
      <c r="R649" s="30"/>
      <c r="S649" s="30"/>
    </row>
    <row r="650" spans="1:19" x14ac:dyDescent="0.25">
      <c r="A650" t="s">
        <v>155</v>
      </c>
      <c r="B650" t="s">
        <v>1550</v>
      </c>
      <c r="C650" t="s">
        <v>248</v>
      </c>
      <c r="D650" t="str">
        <f>VLOOKUP(C650,'Programas-Mestrado'!$C:$D,2,0)</f>
        <v>PPGF</v>
      </c>
      <c r="E650" t="s">
        <v>258</v>
      </c>
      <c r="F650" s="10">
        <v>43709</v>
      </c>
      <c r="G650" s="10">
        <v>44286</v>
      </c>
      <c r="H650" t="s">
        <v>987</v>
      </c>
      <c r="I650" t="s">
        <v>7233</v>
      </c>
      <c r="J650" t="s">
        <v>1024</v>
      </c>
      <c r="K650" t="s">
        <v>3351</v>
      </c>
      <c r="N650" s="30"/>
      <c r="P650" s="30"/>
      <c r="Q650" s="30"/>
      <c r="R650" s="30"/>
      <c r="S650" s="30"/>
    </row>
    <row r="651" spans="1:19" x14ac:dyDescent="0.25">
      <c r="A651" t="s">
        <v>156</v>
      </c>
      <c r="B651" t="s">
        <v>1551</v>
      </c>
      <c r="C651" t="s">
        <v>248</v>
      </c>
      <c r="D651" t="str">
        <f>VLOOKUP(C651,'Programas-Mestrado'!$C:$D,2,0)</f>
        <v>PPGF</v>
      </c>
      <c r="E651" t="s">
        <v>258</v>
      </c>
      <c r="F651" s="10">
        <v>43709</v>
      </c>
      <c r="G651" s="10">
        <v>44043</v>
      </c>
      <c r="H651" t="s">
        <v>987</v>
      </c>
      <c r="I651" t="s">
        <v>7233</v>
      </c>
      <c r="J651" t="s">
        <v>1025</v>
      </c>
      <c r="K651" t="s">
        <v>3351</v>
      </c>
      <c r="N651" s="30"/>
      <c r="P651" s="30"/>
      <c r="Q651" s="30"/>
      <c r="R651" s="30"/>
      <c r="S651" s="30"/>
    </row>
    <row r="652" spans="1:19" x14ac:dyDescent="0.25">
      <c r="A652" t="s">
        <v>3790</v>
      </c>
      <c r="B652" t="s">
        <v>3815</v>
      </c>
      <c r="C652" t="s">
        <v>248</v>
      </c>
      <c r="D652" t="str">
        <f>VLOOKUP(C652,'Programas-Mestrado'!$C:$D,2,0)</f>
        <v>PPGF</v>
      </c>
      <c r="E652" t="s">
        <v>258</v>
      </c>
      <c r="F652" s="10">
        <v>44287</v>
      </c>
      <c r="G652" s="10">
        <v>45016</v>
      </c>
      <c r="H652" t="s">
        <v>987</v>
      </c>
      <c r="I652" t="s">
        <v>7233</v>
      </c>
      <c r="J652" t="s">
        <v>3381</v>
      </c>
      <c r="K652" t="s">
        <v>3351</v>
      </c>
      <c r="N652" s="30"/>
      <c r="P652" s="30"/>
      <c r="Q652" s="30"/>
      <c r="R652" s="30"/>
      <c r="S652" s="30"/>
    </row>
    <row r="653" spans="1:19" x14ac:dyDescent="0.25">
      <c r="A653" t="s">
        <v>4301</v>
      </c>
      <c r="B653" t="s">
        <v>4390</v>
      </c>
      <c r="C653" t="s">
        <v>248</v>
      </c>
      <c r="D653" t="str">
        <f>VLOOKUP(C653,'Programas-Mestrado'!$C:$D,2,0)</f>
        <v>PPGF</v>
      </c>
      <c r="E653" t="s">
        <v>258</v>
      </c>
      <c r="F653" s="10">
        <v>44621</v>
      </c>
      <c r="G653" s="10">
        <v>45351</v>
      </c>
      <c r="H653" t="s">
        <v>987</v>
      </c>
      <c r="I653" t="s">
        <v>7233</v>
      </c>
      <c r="J653" t="s">
        <v>3381</v>
      </c>
      <c r="K653" t="s">
        <v>3351</v>
      </c>
      <c r="N653" s="30"/>
      <c r="P653" s="30"/>
      <c r="Q653" s="30"/>
      <c r="R653" s="30"/>
      <c r="S653" s="30"/>
    </row>
    <row r="654" spans="1:19" x14ac:dyDescent="0.25">
      <c r="A654" t="s">
        <v>3464</v>
      </c>
      <c r="B654" t="s">
        <v>3466</v>
      </c>
      <c r="C654" t="s">
        <v>248</v>
      </c>
      <c r="D654" t="str">
        <f>VLOOKUP(C654,'Programas-Mestrado'!$C:$D,2,0)</f>
        <v>PPGF</v>
      </c>
      <c r="E654" t="s">
        <v>258</v>
      </c>
      <c r="F654" s="10">
        <v>44075</v>
      </c>
      <c r="G654" s="10">
        <v>44804</v>
      </c>
      <c r="H654" t="s">
        <v>987</v>
      </c>
      <c r="I654" t="s">
        <v>7233</v>
      </c>
      <c r="J654" t="s">
        <v>1025</v>
      </c>
      <c r="K654" t="s">
        <v>3351</v>
      </c>
      <c r="N654" s="30"/>
      <c r="P654" s="30"/>
      <c r="Q654" s="30"/>
      <c r="R654" s="30"/>
      <c r="S654" s="30"/>
    </row>
    <row r="655" spans="1:19" x14ac:dyDescent="0.25">
      <c r="A655" t="s">
        <v>3434</v>
      </c>
      <c r="B655" t="s">
        <v>3449</v>
      </c>
      <c r="C655" t="s">
        <v>248</v>
      </c>
      <c r="D655" t="str">
        <f>VLOOKUP(C655,'Programas-Mestrado'!$C:$D,2,0)</f>
        <v>PPGF</v>
      </c>
      <c r="E655" t="s">
        <v>258</v>
      </c>
      <c r="F655" s="10">
        <v>44075</v>
      </c>
      <c r="G655" s="10">
        <v>44804</v>
      </c>
      <c r="H655" t="s">
        <v>987</v>
      </c>
      <c r="I655" t="s">
        <v>7233</v>
      </c>
      <c r="J655" t="s">
        <v>3381</v>
      </c>
      <c r="K655" t="s">
        <v>3351</v>
      </c>
      <c r="N655" s="30"/>
      <c r="P655" s="30"/>
      <c r="Q655" s="30"/>
      <c r="R655" s="30"/>
      <c r="S655" s="30"/>
    </row>
    <row r="656" spans="1:19" x14ac:dyDescent="0.25">
      <c r="A656" t="s">
        <v>3941</v>
      </c>
      <c r="B656" t="s">
        <v>3949</v>
      </c>
      <c r="C656" t="s">
        <v>248</v>
      </c>
      <c r="D656" t="str">
        <f>VLOOKUP(C656,'Programas-Mestrado'!$C:$D,2,0)</f>
        <v>PPGF</v>
      </c>
      <c r="E656" t="s">
        <v>258</v>
      </c>
      <c r="F656" s="10">
        <v>44348</v>
      </c>
      <c r="G656" s="10">
        <v>44377</v>
      </c>
      <c r="H656" t="s">
        <v>987</v>
      </c>
      <c r="I656" t="s">
        <v>7233</v>
      </c>
      <c r="J656" t="s">
        <v>1026</v>
      </c>
      <c r="K656" t="s">
        <v>3351</v>
      </c>
      <c r="N656" s="30"/>
      <c r="P656" s="30"/>
      <c r="Q656" s="30"/>
      <c r="R656" s="30"/>
      <c r="S656" s="30"/>
    </row>
    <row r="657" spans="1:19" x14ac:dyDescent="0.25">
      <c r="A657" t="s">
        <v>4695</v>
      </c>
      <c r="B657" t="s">
        <v>4703</v>
      </c>
      <c r="C657" t="s">
        <v>248</v>
      </c>
      <c r="D657" t="str">
        <f>VLOOKUP(C657,'Programas-Mestrado'!$C:$D,2,0)</f>
        <v>PPGF</v>
      </c>
      <c r="E657" t="s">
        <v>258</v>
      </c>
      <c r="F657" s="10">
        <v>44682</v>
      </c>
      <c r="G657" s="10">
        <v>45412</v>
      </c>
      <c r="H657" t="s">
        <v>987</v>
      </c>
      <c r="I657" t="s">
        <v>7233</v>
      </c>
      <c r="J657" t="s">
        <v>1025</v>
      </c>
      <c r="K657" t="s">
        <v>3351</v>
      </c>
      <c r="N657" s="30"/>
      <c r="P657" s="30"/>
      <c r="Q657" s="30"/>
      <c r="R657" s="30"/>
      <c r="S657" s="30"/>
    </row>
    <row r="658" spans="1:19" x14ac:dyDescent="0.25">
      <c r="A658" t="s">
        <v>4874</v>
      </c>
      <c r="B658" t="s">
        <v>4914</v>
      </c>
      <c r="C658" t="s">
        <v>248</v>
      </c>
      <c r="D658" t="str">
        <f>VLOOKUP(C658,'Programas-Mestrado'!$C:$D,2,0)</f>
        <v>PPGF</v>
      </c>
      <c r="E658" t="s">
        <v>258</v>
      </c>
      <c r="F658" s="10">
        <v>44774</v>
      </c>
      <c r="G658" s="10">
        <v>45199</v>
      </c>
      <c r="H658" t="s">
        <v>987</v>
      </c>
      <c r="I658" t="s">
        <v>7233</v>
      </c>
      <c r="J658" t="s">
        <v>1027</v>
      </c>
      <c r="K658" t="s">
        <v>3351</v>
      </c>
      <c r="N658" s="30"/>
      <c r="P658" s="30"/>
      <c r="Q658" s="30"/>
      <c r="R658" s="30"/>
      <c r="S658" s="30"/>
    </row>
    <row r="659" spans="1:19" x14ac:dyDescent="0.25">
      <c r="A659" t="s">
        <v>3991</v>
      </c>
      <c r="B659" t="s">
        <v>3992</v>
      </c>
      <c r="C659" t="s">
        <v>248</v>
      </c>
      <c r="D659" t="str">
        <f>VLOOKUP(C659,'Programas-Mestrado'!$C:$D,2,0)</f>
        <v>PPGF</v>
      </c>
      <c r="E659" t="s">
        <v>258</v>
      </c>
      <c r="F659" s="10">
        <v>44378</v>
      </c>
      <c r="G659" s="10">
        <v>45107</v>
      </c>
      <c r="H659" t="s">
        <v>987</v>
      </c>
      <c r="I659" t="s">
        <v>7233</v>
      </c>
      <c r="J659" t="s">
        <v>3381</v>
      </c>
      <c r="K659" t="s">
        <v>3351</v>
      </c>
      <c r="N659" s="30"/>
      <c r="P659" s="30"/>
      <c r="Q659" s="30"/>
      <c r="R659" s="30"/>
      <c r="S659" s="30"/>
    </row>
    <row r="660" spans="1:19" x14ac:dyDescent="0.25">
      <c r="A660" t="s">
        <v>972</v>
      </c>
      <c r="B660" t="s">
        <v>1552</v>
      </c>
      <c r="C660" t="s">
        <v>248</v>
      </c>
      <c r="D660" t="str">
        <f>VLOOKUP(C660,'Programas-Mestrado'!$C:$D,2,0)</f>
        <v>PPGF</v>
      </c>
      <c r="E660" t="s">
        <v>258</v>
      </c>
      <c r="F660" s="10">
        <v>43709</v>
      </c>
      <c r="G660" s="10">
        <v>44500</v>
      </c>
      <c r="H660" t="s">
        <v>987</v>
      </c>
      <c r="I660" t="s">
        <v>7233</v>
      </c>
      <c r="J660" t="s">
        <v>3381</v>
      </c>
      <c r="K660" t="s">
        <v>3351</v>
      </c>
      <c r="N660" s="30"/>
      <c r="P660" s="30"/>
      <c r="Q660" s="30"/>
      <c r="R660" s="30"/>
      <c r="S660" s="30"/>
    </row>
    <row r="661" spans="1:19" x14ac:dyDescent="0.25">
      <c r="A661" t="s">
        <v>1065</v>
      </c>
      <c r="B661" t="s">
        <v>1553</v>
      </c>
      <c r="C661" t="s">
        <v>248</v>
      </c>
      <c r="D661" t="str">
        <f>VLOOKUP(C661,'Programas-Mestrado'!$C:$D,2,0)</f>
        <v>PPGF</v>
      </c>
      <c r="E661" t="s">
        <v>258</v>
      </c>
      <c r="F661" s="10">
        <v>43891</v>
      </c>
      <c r="G661" s="10">
        <v>44681</v>
      </c>
      <c r="H661" t="s">
        <v>987</v>
      </c>
      <c r="I661" t="s">
        <v>7233</v>
      </c>
      <c r="J661" t="s">
        <v>1024</v>
      </c>
      <c r="K661" t="s">
        <v>3351</v>
      </c>
      <c r="N661" s="30"/>
      <c r="P661" s="30"/>
      <c r="Q661" s="30"/>
      <c r="R661" s="30"/>
      <c r="S661" s="30"/>
    </row>
    <row r="662" spans="1:19" x14ac:dyDescent="0.25">
      <c r="A662" t="s">
        <v>160</v>
      </c>
      <c r="B662" t="s">
        <v>1554</v>
      </c>
      <c r="C662" t="s">
        <v>248</v>
      </c>
      <c r="D662" t="str">
        <f>VLOOKUP(C662,'Programas-Mestrado'!$C:$D,2,0)</f>
        <v>PPGF</v>
      </c>
      <c r="E662" t="s">
        <v>258</v>
      </c>
      <c r="F662" s="10">
        <v>43709</v>
      </c>
      <c r="G662" s="10">
        <v>44074</v>
      </c>
      <c r="H662" t="s">
        <v>987</v>
      </c>
      <c r="I662" t="s">
        <v>7233</v>
      </c>
      <c r="J662" t="s">
        <v>1025</v>
      </c>
      <c r="K662" t="s">
        <v>3351</v>
      </c>
      <c r="N662" s="30"/>
      <c r="P662" s="30"/>
      <c r="Q662" s="30"/>
      <c r="R662" s="30"/>
      <c r="S662" s="30"/>
    </row>
    <row r="663" spans="1:19" x14ac:dyDescent="0.25">
      <c r="A663" t="s">
        <v>453</v>
      </c>
      <c r="B663" t="s">
        <v>1778</v>
      </c>
      <c r="C663" t="s">
        <v>249</v>
      </c>
      <c r="D663" t="str">
        <f>VLOOKUP(C663,'Programas-Mestrado'!$C:$D,2,0)</f>
        <v>PPGGEv</v>
      </c>
      <c r="E663" t="s">
        <v>517</v>
      </c>
      <c r="F663" s="10">
        <v>43709</v>
      </c>
      <c r="G663" s="10">
        <v>44895</v>
      </c>
      <c r="H663" t="s">
        <v>987</v>
      </c>
      <c r="I663" t="s">
        <v>7233</v>
      </c>
      <c r="J663" t="s">
        <v>1025</v>
      </c>
      <c r="K663" t="s">
        <v>3351</v>
      </c>
      <c r="N663" s="30"/>
      <c r="P663" s="30"/>
      <c r="Q663" s="30"/>
      <c r="R663" s="30"/>
      <c r="S663" s="30"/>
    </row>
    <row r="664" spans="1:19" x14ac:dyDescent="0.25">
      <c r="A664" t="s">
        <v>454</v>
      </c>
      <c r="B664" t="s">
        <v>1779</v>
      </c>
      <c r="C664" t="s">
        <v>249</v>
      </c>
      <c r="D664" t="str">
        <f>VLOOKUP(C664,'Programas-Mestrado'!$C:$D,2,0)</f>
        <v>PPGGEv</v>
      </c>
      <c r="E664" t="s">
        <v>517</v>
      </c>
      <c r="F664" s="10">
        <v>43709</v>
      </c>
      <c r="G664" s="10">
        <v>44773</v>
      </c>
      <c r="H664" t="s">
        <v>987</v>
      </c>
      <c r="I664" t="s">
        <v>7233</v>
      </c>
      <c r="J664" t="s">
        <v>1025</v>
      </c>
      <c r="K664" t="s">
        <v>3351</v>
      </c>
      <c r="N664" s="30"/>
      <c r="P664" s="30"/>
      <c r="Q664" s="30"/>
      <c r="R664" s="30"/>
      <c r="S664" s="30"/>
    </row>
    <row r="665" spans="1:19" x14ac:dyDescent="0.25">
      <c r="A665" t="s">
        <v>4616</v>
      </c>
      <c r="B665" t="s">
        <v>4641</v>
      </c>
      <c r="C665" t="s">
        <v>249</v>
      </c>
      <c r="D665" t="str">
        <f>VLOOKUP(C665,'Programas-Mestrado'!$C:$D,2,0)</f>
        <v>PPGGEv</v>
      </c>
      <c r="E665" t="s">
        <v>517</v>
      </c>
      <c r="F665" s="10">
        <v>44652</v>
      </c>
      <c r="G665" s="10">
        <v>45077</v>
      </c>
      <c r="H665" t="s">
        <v>987</v>
      </c>
      <c r="I665" t="s">
        <v>7233</v>
      </c>
      <c r="J665" t="s">
        <v>1026</v>
      </c>
      <c r="K665" t="s">
        <v>3351</v>
      </c>
      <c r="N665" s="30"/>
      <c r="P665" s="30"/>
      <c r="Q665" s="30"/>
      <c r="R665" s="30"/>
      <c r="S665" s="30"/>
    </row>
    <row r="666" spans="1:19" x14ac:dyDescent="0.25">
      <c r="A666" t="s">
        <v>161</v>
      </c>
      <c r="B666" t="s">
        <v>2041</v>
      </c>
      <c r="C666" t="s">
        <v>249</v>
      </c>
      <c r="D666" t="str">
        <f>VLOOKUP(C666,'Programas-Mestrado'!$C:$D,2,0)</f>
        <v>PPGGEv</v>
      </c>
      <c r="E666" t="s">
        <v>517</v>
      </c>
      <c r="F666" s="10">
        <v>43891</v>
      </c>
      <c r="G666" s="10">
        <v>44043</v>
      </c>
      <c r="H666" t="s">
        <v>987</v>
      </c>
      <c r="I666" t="s">
        <v>7233</v>
      </c>
      <c r="J666" t="s">
        <v>1026</v>
      </c>
      <c r="K666" t="s">
        <v>3351</v>
      </c>
      <c r="N666" s="30"/>
      <c r="P666" s="30"/>
      <c r="Q666" s="30"/>
      <c r="R666" s="30"/>
      <c r="S666" s="30"/>
    </row>
    <row r="667" spans="1:19" x14ac:dyDescent="0.25">
      <c r="A667" t="s">
        <v>455</v>
      </c>
      <c r="B667" t="s">
        <v>1780</v>
      </c>
      <c r="C667" t="s">
        <v>249</v>
      </c>
      <c r="D667" t="str">
        <f>VLOOKUP(C667,'Programas-Mestrado'!$C:$D,2,0)</f>
        <v>PPGGEv</v>
      </c>
      <c r="E667" t="s">
        <v>517</v>
      </c>
      <c r="F667" s="10">
        <v>43709</v>
      </c>
      <c r="G667" s="10">
        <v>44620</v>
      </c>
      <c r="H667" t="s">
        <v>987</v>
      </c>
      <c r="I667" t="s">
        <v>7233</v>
      </c>
      <c r="J667" t="s">
        <v>1025</v>
      </c>
      <c r="K667" t="s">
        <v>3351</v>
      </c>
      <c r="N667" s="30"/>
      <c r="P667" s="30"/>
      <c r="Q667" s="30"/>
      <c r="R667" s="30"/>
      <c r="S667" s="30"/>
    </row>
    <row r="668" spans="1:19" x14ac:dyDescent="0.25">
      <c r="A668" t="s">
        <v>162</v>
      </c>
      <c r="B668" t="s">
        <v>1781</v>
      </c>
      <c r="C668" t="s">
        <v>249</v>
      </c>
      <c r="D668" t="str">
        <f>VLOOKUP(C668,'Programas-Mestrado'!$C:$D,2,0)</f>
        <v>PPGGEv</v>
      </c>
      <c r="E668" t="s">
        <v>517</v>
      </c>
      <c r="F668" s="10">
        <v>43709</v>
      </c>
      <c r="G668" s="10">
        <v>45322</v>
      </c>
      <c r="H668" t="s">
        <v>987</v>
      </c>
      <c r="I668" t="s">
        <v>7233</v>
      </c>
      <c r="J668" t="s">
        <v>3381</v>
      </c>
      <c r="K668" t="s">
        <v>3351</v>
      </c>
      <c r="N668" s="30"/>
      <c r="P668" s="30"/>
      <c r="Q668" s="30"/>
      <c r="R668" s="30"/>
      <c r="S668" s="30"/>
    </row>
    <row r="669" spans="1:19" x14ac:dyDescent="0.25">
      <c r="A669" t="s">
        <v>163</v>
      </c>
      <c r="B669" t="s">
        <v>2042</v>
      </c>
      <c r="C669" t="s">
        <v>249</v>
      </c>
      <c r="D669" t="str">
        <f>VLOOKUP(C669,'Programas-Mestrado'!$C:$D,2,0)</f>
        <v>PPGGEv</v>
      </c>
      <c r="E669" t="s">
        <v>517</v>
      </c>
      <c r="F669" s="10">
        <v>43891</v>
      </c>
      <c r="G669" s="10">
        <v>44408</v>
      </c>
      <c r="H669" t="s">
        <v>987</v>
      </c>
      <c r="I669" t="s">
        <v>7233</v>
      </c>
      <c r="J669" t="s">
        <v>1026</v>
      </c>
      <c r="K669" t="s">
        <v>3351</v>
      </c>
      <c r="N669" s="30"/>
      <c r="P669" s="30"/>
      <c r="Q669" s="30"/>
      <c r="R669" s="30"/>
      <c r="S669" s="30"/>
    </row>
    <row r="670" spans="1:19" x14ac:dyDescent="0.25">
      <c r="A670" t="s">
        <v>1000</v>
      </c>
      <c r="B670" t="s">
        <v>1782</v>
      </c>
      <c r="C670" t="s">
        <v>249</v>
      </c>
      <c r="D670" t="str">
        <f>VLOOKUP(C670,'Programas-Mestrado'!$C:$D,2,0)</f>
        <v>PPGGEv</v>
      </c>
      <c r="E670" t="s">
        <v>517</v>
      </c>
      <c r="F670" s="10">
        <v>43770</v>
      </c>
      <c r="G670" s="10">
        <v>45382</v>
      </c>
      <c r="H670" t="s">
        <v>987</v>
      </c>
      <c r="I670" t="s">
        <v>7233</v>
      </c>
      <c r="J670" t="s">
        <v>3381</v>
      </c>
      <c r="K670" t="s">
        <v>3351</v>
      </c>
      <c r="N670" s="30"/>
      <c r="P670" s="30"/>
      <c r="Q670" s="30"/>
      <c r="R670" s="30"/>
      <c r="S670" s="30"/>
    </row>
    <row r="671" spans="1:19" x14ac:dyDescent="0.25">
      <c r="A671" t="s">
        <v>559</v>
      </c>
      <c r="B671" t="s">
        <v>1783</v>
      </c>
      <c r="C671" t="s">
        <v>249</v>
      </c>
      <c r="D671" t="str">
        <f>VLOOKUP(C671,'Programas-Mestrado'!$C:$D,2,0)</f>
        <v>PPGGEv</v>
      </c>
      <c r="E671" t="s">
        <v>517</v>
      </c>
      <c r="F671" s="10">
        <v>43709</v>
      </c>
      <c r="G671" s="10">
        <v>45107</v>
      </c>
      <c r="H671" t="s">
        <v>987</v>
      </c>
      <c r="I671" t="s">
        <v>7233</v>
      </c>
      <c r="J671" t="s">
        <v>3381</v>
      </c>
      <c r="K671" t="s">
        <v>3351</v>
      </c>
      <c r="N671" s="30"/>
      <c r="P671" s="30"/>
      <c r="Q671" s="30"/>
      <c r="R671" s="30"/>
      <c r="S671" s="30"/>
    </row>
    <row r="672" spans="1:19" x14ac:dyDescent="0.25">
      <c r="A672" t="s">
        <v>458</v>
      </c>
      <c r="B672" t="s">
        <v>2347</v>
      </c>
      <c r="C672" t="s">
        <v>249</v>
      </c>
      <c r="D672" t="str">
        <f>VLOOKUP(C672,'Programas-Mestrado'!$C:$D,2,0)</f>
        <v>PPGGEv</v>
      </c>
      <c r="E672" t="s">
        <v>517</v>
      </c>
      <c r="F672" s="10">
        <v>43709</v>
      </c>
      <c r="G672" s="10">
        <v>43738</v>
      </c>
      <c r="H672" t="s">
        <v>987</v>
      </c>
      <c r="I672" t="s">
        <v>7233</v>
      </c>
      <c r="J672" t="s">
        <v>3381</v>
      </c>
      <c r="K672" t="s">
        <v>3351</v>
      </c>
      <c r="N672" s="30"/>
      <c r="P672" s="30"/>
      <c r="Q672" s="30"/>
      <c r="R672" s="30"/>
      <c r="S672" s="30"/>
    </row>
    <row r="673" spans="1:19" x14ac:dyDescent="0.25">
      <c r="A673" t="s">
        <v>852</v>
      </c>
      <c r="B673" t="s">
        <v>5173</v>
      </c>
      <c r="C673" t="s">
        <v>249</v>
      </c>
      <c r="D673" t="str">
        <f>VLOOKUP(C673,'Programas-Mestrado'!$C:$D,2,0)</f>
        <v>PPGGEv</v>
      </c>
      <c r="E673" t="s">
        <v>517</v>
      </c>
      <c r="F673" s="10">
        <v>44896</v>
      </c>
      <c r="G673" s="10">
        <v>45138</v>
      </c>
      <c r="H673" t="s">
        <v>987</v>
      </c>
      <c r="I673" t="s">
        <v>7233</v>
      </c>
      <c r="J673" t="s">
        <v>1026</v>
      </c>
      <c r="K673" t="s">
        <v>3351</v>
      </c>
      <c r="N673" s="30"/>
      <c r="P673" s="30"/>
      <c r="Q673" s="30"/>
      <c r="R673" s="30"/>
      <c r="S673" s="30"/>
    </row>
    <row r="674" spans="1:19" x14ac:dyDescent="0.25">
      <c r="A674" t="s">
        <v>169</v>
      </c>
      <c r="B674" t="s">
        <v>1784</v>
      </c>
      <c r="C674" t="s">
        <v>249</v>
      </c>
      <c r="D674" t="str">
        <f>VLOOKUP(C674,'Programas-Mestrado'!$C:$D,2,0)</f>
        <v>PPGGEv</v>
      </c>
      <c r="E674" t="s">
        <v>517</v>
      </c>
      <c r="F674" s="10">
        <v>43709</v>
      </c>
      <c r="G674" s="10">
        <v>44074</v>
      </c>
      <c r="H674" t="s">
        <v>987</v>
      </c>
      <c r="I674" t="s">
        <v>7233</v>
      </c>
      <c r="J674" t="s">
        <v>1026</v>
      </c>
      <c r="K674" t="s">
        <v>3351</v>
      </c>
      <c r="N674" s="30"/>
      <c r="P674" s="30"/>
      <c r="Q674" s="30"/>
      <c r="R674" s="30"/>
      <c r="S674" s="30"/>
    </row>
    <row r="675" spans="1:19" x14ac:dyDescent="0.25">
      <c r="A675" t="s">
        <v>5165</v>
      </c>
      <c r="B675" t="s">
        <v>5174</v>
      </c>
      <c r="C675" t="s">
        <v>249</v>
      </c>
      <c r="D675" t="str">
        <f>VLOOKUP(C675,'Programas-Mestrado'!$C:$D,2,0)</f>
        <v>PPGGEv</v>
      </c>
      <c r="E675" t="s">
        <v>517</v>
      </c>
      <c r="F675" s="10">
        <v>44896</v>
      </c>
      <c r="G675" s="10">
        <v>45016</v>
      </c>
      <c r="H675" t="s">
        <v>987</v>
      </c>
      <c r="I675" t="s">
        <v>7233</v>
      </c>
      <c r="J675" t="s">
        <v>1026</v>
      </c>
      <c r="K675" t="s">
        <v>3351</v>
      </c>
      <c r="N675" s="30"/>
      <c r="P675" s="30"/>
      <c r="Q675" s="30"/>
      <c r="R675" s="30"/>
      <c r="S675" s="30"/>
    </row>
    <row r="676" spans="1:19" x14ac:dyDescent="0.25">
      <c r="A676" t="s">
        <v>982</v>
      </c>
      <c r="B676" t="s">
        <v>1785</v>
      </c>
      <c r="C676" t="s">
        <v>249</v>
      </c>
      <c r="D676" t="str">
        <f>VLOOKUP(C676,'Programas-Mestrado'!$C:$D,2,0)</f>
        <v>PPGGEv</v>
      </c>
      <c r="E676" t="s">
        <v>517</v>
      </c>
      <c r="F676" s="10">
        <v>43739</v>
      </c>
      <c r="G676" s="10">
        <v>45382</v>
      </c>
      <c r="H676" t="s">
        <v>987</v>
      </c>
      <c r="I676" t="s">
        <v>7233</v>
      </c>
      <c r="J676" t="s">
        <v>3861</v>
      </c>
      <c r="K676" t="s">
        <v>3351</v>
      </c>
      <c r="N676" s="30"/>
      <c r="P676" s="30"/>
      <c r="Q676" s="30"/>
      <c r="R676" s="30"/>
      <c r="S676" s="30"/>
    </row>
    <row r="677" spans="1:19" x14ac:dyDescent="0.25">
      <c r="A677" t="s">
        <v>462</v>
      </c>
      <c r="B677" t="s">
        <v>1786</v>
      </c>
      <c r="C677" t="s">
        <v>249</v>
      </c>
      <c r="D677" t="str">
        <f>VLOOKUP(C677,'Programas-Mestrado'!$C:$D,2,0)</f>
        <v>PPGGEv</v>
      </c>
      <c r="E677" t="s">
        <v>517</v>
      </c>
      <c r="F677" s="10">
        <v>43709</v>
      </c>
      <c r="G677" s="10">
        <v>44834</v>
      </c>
      <c r="H677" t="s">
        <v>987</v>
      </c>
      <c r="I677" t="s">
        <v>7233</v>
      </c>
      <c r="J677" t="s">
        <v>1024</v>
      </c>
      <c r="K677" t="s">
        <v>3351</v>
      </c>
      <c r="N677" s="30"/>
      <c r="P677" s="30"/>
      <c r="Q677" s="30"/>
      <c r="R677" s="30"/>
      <c r="S677" s="30"/>
    </row>
    <row r="678" spans="1:19" x14ac:dyDescent="0.25">
      <c r="A678" t="s">
        <v>561</v>
      </c>
      <c r="B678" t="s">
        <v>1787</v>
      </c>
      <c r="C678" t="s">
        <v>249</v>
      </c>
      <c r="D678" t="str">
        <f>VLOOKUP(C678,'Programas-Mestrado'!$C:$D,2,0)</f>
        <v>PPGGEv</v>
      </c>
      <c r="E678" t="s">
        <v>517</v>
      </c>
      <c r="F678" s="10">
        <v>43739</v>
      </c>
      <c r="G678" s="10">
        <v>45382</v>
      </c>
      <c r="H678" t="s">
        <v>987</v>
      </c>
      <c r="I678" t="s">
        <v>7233</v>
      </c>
      <c r="J678" t="s">
        <v>3381</v>
      </c>
      <c r="K678" t="s">
        <v>3351</v>
      </c>
      <c r="N678" s="30"/>
      <c r="P678" s="30"/>
      <c r="Q678" s="30"/>
      <c r="R678" s="30"/>
      <c r="S678" s="30"/>
    </row>
    <row r="679" spans="1:19" x14ac:dyDescent="0.25">
      <c r="A679" t="s">
        <v>4302</v>
      </c>
      <c r="B679" t="s">
        <v>4391</v>
      </c>
      <c r="C679" t="s">
        <v>249</v>
      </c>
      <c r="D679" t="str">
        <f>VLOOKUP(C679,'Programas-Mestrado'!$C:$D,2,0)</f>
        <v>PPGGEv</v>
      </c>
      <c r="E679" t="s">
        <v>258</v>
      </c>
      <c r="F679" s="10">
        <v>44621</v>
      </c>
      <c r="G679" s="10">
        <v>45351</v>
      </c>
      <c r="H679" t="s">
        <v>987</v>
      </c>
      <c r="I679" t="s">
        <v>7233</v>
      </c>
      <c r="J679" t="s">
        <v>3381</v>
      </c>
      <c r="K679" t="s">
        <v>3351</v>
      </c>
      <c r="N679" s="30"/>
      <c r="P679" s="30"/>
      <c r="Q679" s="30"/>
      <c r="R679" s="30"/>
      <c r="S679" s="30"/>
    </row>
    <row r="680" spans="1:19" x14ac:dyDescent="0.25">
      <c r="A680" t="s">
        <v>1138</v>
      </c>
      <c r="B680" t="s">
        <v>1788</v>
      </c>
      <c r="C680" t="s">
        <v>249</v>
      </c>
      <c r="D680" t="str">
        <f>VLOOKUP(C680,'Programas-Mestrado'!$C:$D,2,0)</f>
        <v>PPGGEv</v>
      </c>
      <c r="E680" t="s">
        <v>258</v>
      </c>
      <c r="F680" s="10">
        <v>43891</v>
      </c>
      <c r="G680" s="10">
        <v>44804</v>
      </c>
      <c r="H680" t="s">
        <v>987</v>
      </c>
      <c r="I680" t="s">
        <v>7233</v>
      </c>
      <c r="J680" t="s">
        <v>3381</v>
      </c>
      <c r="K680" t="s">
        <v>3351</v>
      </c>
      <c r="N680" s="30"/>
      <c r="P680" s="30"/>
      <c r="Q680" s="30"/>
      <c r="R680" s="30"/>
      <c r="S680" s="30"/>
    </row>
    <row r="681" spans="1:19" x14ac:dyDescent="0.25">
      <c r="A681" t="s">
        <v>1139</v>
      </c>
      <c r="B681" t="s">
        <v>1789</v>
      </c>
      <c r="C681" t="s">
        <v>249</v>
      </c>
      <c r="D681" t="str">
        <f>VLOOKUP(C681,'Programas-Mestrado'!$C:$D,2,0)</f>
        <v>PPGGEv</v>
      </c>
      <c r="E681" t="s">
        <v>258</v>
      </c>
      <c r="F681" s="10">
        <v>43891</v>
      </c>
      <c r="G681" s="10">
        <v>44804</v>
      </c>
      <c r="H681" t="s">
        <v>987</v>
      </c>
      <c r="I681" t="s">
        <v>7233</v>
      </c>
      <c r="J681" t="s">
        <v>3381</v>
      </c>
      <c r="K681" t="s">
        <v>3351</v>
      </c>
      <c r="N681" s="30"/>
      <c r="P681" s="30"/>
      <c r="Q681" s="30"/>
      <c r="R681" s="30"/>
      <c r="S681" s="30"/>
    </row>
    <row r="682" spans="1:19" x14ac:dyDescent="0.25">
      <c r="A682" t="s">
        <v>847</v>
      </c>
      <c r="B682" t="s">
        <v>2348</v>
      </c>
      <c r="C682" t="s">
        <v>249</v>
      </c>
      <c r="D682" t="str">
        <f>VLOOKUP(C682,'Programas-Mestrado'!$C:$D,2,0)</f>
        <v>PPGGEv</v>
      </c>
      <c r="E682" t="s">
        <v>258</v>
      </c>
      <c r="F682" s="10">
        <v>43709</v>
      </c>
      <c r="G682" s="10">
        <v>43890</v>
      </c>
      <c r="H682" t="s">
        <v>987</v>
      </c>
      <c r="I682" t="s">
        <v>7233</v>
      </c>
      <c r="J682" t="s">
        <v>1023</v>
      </c>
      <c r="K682" t="s">
        <v>3351</v>
      </c>
      <c r="N682" s="30"/>
      <c r="P682" s="30"/>
      <c r="Q682" s="30"/>
      <c r="R682" s="30"/>
      <c r="S682" s="30"/>
    </row>
    <row r="683" spans="1:19" x14ac:dyDescent="0.25">
      <c r="A683" t="s">
        <v>1257</v>
      </c>
      <c r="B683" t="s">
        <v>2043</v>
      </c>
      <c r="C683" t="s">
        <v>249</v>
      </c>
      <c r="D683" t="str">
        <f>VLOOKUP(C683,'Programas-Mestrado'!$C:$D,2,0)</f>
        <v>PPGGEv</v>
      </c>
      <c r="E683" t="s">
        <v>258</v>
      </c>
      <c r="F683" s="10">
        <v>43891</v>
      </c>
      <c r="G683" s="10">
        <v>44773</v>
      </c>
      <c r="H683" t="s">
        <v>987</v>
      </c>
      <c r="I683" t="s">
        <v>7233</v>
      </c>
      <c r="J683" t="s">
        <v>1025</v>
      </c>
      <c r="K683" t="s">
        <v>3351</v>
      </c>
      <c r="N683" s="30"/>
      <c r="P683" s="30"/>
      <c r="Q683" s="30"/>
      <c r="R683" s="30"/>
      <c r="S683" s="30"/>
    </row>
    <row r="684" spans="1:19" x14ac:dyDescent="0.25">
      <c r="A684" t="s">
        <v>161</v>
      </c>
      <c r="B684" t="s">
        <v>2349</v>
      </c>
      <c r="C684" t="s">
        <v>249</v>
      </c>
      <c r="D684" t="str">
        <f>VLOOKUP(C684,'Programas-Mestrado'!$C:$D,2,0)</f>
        <v>PPGGEv</v>
      </c>
      <c r="E684" t="s">
        <v>258</v>
      </c>
      <c r="F684" s="10">
        <v>43709</v>
      </c>
      <c r="G684" s="10">
        <v>43890</v>
      </c>
      <c r="H684" t="s">
        <v>987</v>
      </c>
      <c r="I684" t="s">
        <v>7233</v>
      </c>
      <c r="J684" t="s">
        <v>1024</v>
      </c>
      <c r="K684" t="s">
        <v>3351</v>
      </c>
      <c r="N684" s="30"/>
      <c r="P684" s="30"/>
      <c r="Q684" s="30"/>
      <c r="R684" s="30"/>
      <c r="S684" s="30"/>
    </row>
    <row r="685" spans="1:19" x14ac:dyDescent="0.25">
      <c r="A685" t="s">
        <v>1258</v>
      </c>
      <c r="B685" t="s">
        <v>2044</v>
      </c>
      <c r="C685" t="s">
        <v>249</v>
      </c>
      <c r="D685" t="str">
        <f>VLOOKUP(C685,'Programas-Mestrado'!$C:$D,2,0)</f>
        <v>PPGGEv</v>
      </c>
      <c r="E685" t="s">
        <v>258</v>
      </c>
      <c r="F685" s="10">
        <v>43891</v>
      </c>
      <c r="G685" s="10">
        <v>44773</v>
      </c>
      <c r="H685" t="s">
        <v>987</v>
      </c>
      <c r="I685" t="s">
        <v>7233</v>
      </c>
      <c r="J685" t="s">
        <v>1025</v>
      </c>
      <c r="K685" t="s">
        <v>3351</v>
      </c>
      <c r="N685" s="30"/>
      <c r="P685" s="30"/>
      <c r="Q685" s="30"/>
      <c r="R685" s="30"/>
      <c r="S685" s="30"/>
    </row>
    <row r="686" spans="1:19" x14ac:dyDescent="0.25">
      <c r="A686" t="s">
        <v>5168</v>
      </c>
      <c r="B686" t="s">
        <v>5177</v>
      </c>
      <c r="C686" t="s">
        <v>249</v>
      </c>
      <c r="D686" t="str">
        <f>VLOOKUP(C686,'Programas-Mestrado'!$C:$D,2,0)</f>
        <v>PPGGEv</v>
      </c>
      <c r="E686" t="s">
        <v>258</v>
      </c>
      <c r="F686" s="10">
        <v>44896</v>
      </c>
      <c r="G686" s="10">
        <v>45013</v>
      </c>
      <c r="H686" t="s">
        <v>987</v>
      </c>
      <c r="I686" t="s">
        <v>7233</v>
      </c>
      <c r="J686" t="s">
        <v>1029</v>
      </c>
      <c r="K686" t="s">
        <v>3351</v>
      </c>
      <c r="N686" s="30"/>
      <c r="P686" s="30"/>
      <c r="Q686" s="30"/>
      <c r="R686" s="30"/>
      <c r="S686" s="30"/>
    </row>
    <row r="687" spans="1:19" x14ac:dyDescent="0.25">
      <c r="A687" t="s">
        <v>163</v>
      </c>
      <c r="B687" t="s">
        <v>2350</v>
      </c>
      <c r="C687" t="s">
        <v>249</v>
      </c>
      <c r="D687" t="str">
        <f>VLOOKUP(C687,'Programas-Mestrado'!$C:$D,2,0)</f>
        <v>PPGGEv</v>
      </c>
      <c r="E687" t="s">
        <v>258</v>
      </c>
      <c r="F687" s="10">
        <v>43709</v>
      </c>
      <c r="G687" s="10">
        <v>43890</v>
      </c>
      <c r="H687" t="s">
        <v>987</v>
      </c>
      <c r="I687" t="s">
        <v>7233</v>
      </c>
      <c r="J687" t="s">
        <v>1024</v>
      </c>
      <c r="K687" t="s">
        <v>3351</v>
      </c>
      <c r="N687" s="30"/>
      <c r="P687" s="30"/>
      <c r="Q687" s="30"/>
      <c r="R687" s="30"/>
      <c r="S687" s="30"/>
    </row>
    <row r="688" spans="1:19" x14ac:dyDescent="0.25">
      <c r="A688" t="s">
        <v>1140</v>
      </c>
      <c r="B688" t="s">
        <v>1790</v>
      </c>
      <c r="C688" t="s">
        <v>249</v>
      </c>
      <c r="D688" t="str">
        <f>VLOOKUP(C688,'Programas-Mestrado'!$C:$D,2,0)</f>
        <v>PPGGEv</v>
      </c>
      <c r="E688" t="s">
        <v>258</v>
      </c>
      <c r="F688" s="10">
        <v>43891</v>
      </c>
      <c r="G688" s="10">
        <v>44926</v>
      </c>
      <c r="H688" t="s">
        <v>987</v>
      </c>
      <c r="I688" t="s">
        <v>7233</v>
      </c>
      <c r="J688" t="s">
        <v>1025</v>
      </c>
      <c r="K688" t="s">
        <v>3351</v>
      </c>
      <c r="N688" s="30"/>
      <c r="P688" s="30"/>
      <c r="Q688" s="30"/>
      <c r="R688" s="30"/>
      <c r="S688" s="30"/>
    </row>
    <row r="689" spans="1:19" x14ac:dyDescent="0.25">
      <c r="A689" t="s">
        <v>3392</v>
      </c>
      <c r="B689" t="s">
        <v>3399</v>
      </c>
      <c r="C689" t="s">
        <v>249</v>
      </c>
      <c r="D689" t="str">
        <f>VLOOKUP(C689,'Programas-Mestrado'!$C:$D,2,0)</f>
        <v>PPGGEv</v>
      </c>
      <c r="E689" t="s">
        <v>258</v>
      </c>
      <c r="F689" s="10">
        <v>44044</v>
      </c>
      <c r="G689" s="10">
        <v>44620</v>
      </c>
      <c r="H689" t="s">
        <v>987</v>
      </c>
      <c r="I689" t="s">
        <v>7233</v>
      </c>
      <c r="J689" t="s">
        <v>1025</v>
      </c>
      <c r="K689" t="s">
        <v>3351</v>
      </c>
      <c r="N689" s="30"/>
      <c r="P689" s="30"/>
      <c r="Q689" s="30"/>
      <c r="R689" s="30"/>
      <c r="S689" s="30"/>
    </row>
    <row r="690" spans="1:19" x14ac:dyDescent="0.25">
      <c r="A690" t="s">
        <v>1259</v>
      </c>
      <c r="B690" t="s">
        <v>2045</v>
      </c>
      <c r="C690" t="s">
        <v>249</v>
      </c>
      <c r="D690" t="str">
        <f>VLOOKUP(C690,'Programas-Mestrado'!$C:$D,2,0)</f>
        <v>PPGGEv</v>
      </c>
      <c r="E690" t="s">
        <v>258</v>
      </c>
      <c r="F690" s="10">
        <v>43891</v>
      </c>
      <c r="G690" s="10">
        <v>44773</v>
      </c>
      <c r="H690" t="s">
        <v>987</v>
      </c>
      <c r="I690" t="s">
        <v>7233</v>
      </c>
      <c r="J690" t="s">
        <v>1025</v>
      </c>
      <c r="K690" t="s">
        <v>3351</v>
      </c>
      <c r="N690" s="30"/>
      <c r="P690" s="30"/>
      <c r="Q690" s="30"/>
      <c r="R690" s="30"/>
      <c r="S690" s="30"/>
    </row>
    <row r="691" spans="1:19" x14ac:dyDescent="0.25">
      <c r="A691" t="s">
        <v>6154</v>
      </c>
      <c r="B691" t="s">
        <v>6189</v>
      </c>
      <c r="C691" t="s">
        <v>249</v>
      </c>
      <c r="D691" t="str">
        <f>VLOOKUP(C691,'Programas-Mestrado'!$C:$D,2,0)</f>
        <v>PPGGEv</v>
      </c>
      <c r="E691" t="s">
        <v>258</v>
      </c>
      <c r="F691" s="10">
        <v>45047</v>
      </c>
      <c r="G691" s="10">
        <v>45138</v>
      </c>
      <c r="H691" t="s">
        <v>987</v>
      </c>
      <c r="I691" t="s">
        <v>7233</v>
      </c>
      <c r="J691" t="s">
        <v>1026</v>
      </c>
      <c r="K691" t="s">
        <v>3351</v>
      </c>
      <c r="N691" s="30"/>
      <c r="P691" s="30"/>
      <c r="Q691" s="30"/>
      <c r="R691" s="30"/>
      <c r="S691" s="30"/>
    </row>
    <row r="692" spans="1:19" x14ac:dyDescent="0.25">
      <c r="A692" t="s">
        <v>1260</v>
      </c>
      <c r="B692" t="s">
        <v>2046</v>
      </c>
      <c r="C692" t="s">
        <v>249</v>
      </c>
      <c r="D692" t="str">
        <f>VLOOKUP(C692,'Programas-Mestrado'!$C:$D,2,0)</f>
        <v>PPGGEv</v>
      </c>
      <c r="E692" t="s">
        <v>258</v>
      </c>
      <c r="F692" s="10">
        <v>43891</v>
      </c>
      <c r="G692" s="10">
        <v>43982</v>
      </c>
      <c r="H692" t="s">
        <v>987</v>
      </c>
      <c r="I692" t="s">
        <v>7233</v>
      </c>
      <c r="J692" t="s">
        <v>1026</v>
      </c>
      <c r="K692" t="s">
        <v>3351</v>
      </c>
      <c r="N692" s="30"/>
      <c r="P692" s="30"/>
      <c r="Q692" s="30"/>
      <c r="R692" s="30"/>
      <c r="S692" s="30"/>
    </row>
    <row r="693" spans="1:19" x14ac:dyDescent="0.25">
      <c r="A693" t="s">
        <v>1261</v>
      </c>
      <c r="B693" t="s">
        <v>2047</v>
      </c>
      <c r="C693" t="s">
        <v>249</v>
      </c>
      <c r="D693" t="str">
        <f>VLOOKUP(C693,'Programas-Mestrado'!$C:$D,2,0)</f>
        <v>PPGGEv</v>
      </c>
      <c r="E693" t="s">
        <v>258</v>
      </c>
      <c r="F693" s="10">
        <v>43891</v>
      </c>
      <c r="G693" s="10">
        <v>44773</v>
      </c>
      <c r="H693" t="s">
        <v>987</v>
      </c>
      <c r="I693" t="s">
        <v>7233</v>
      </c>
      <c r="J693" t="s">
        <v>1025</v>
      </c>
      <c r="K693" t="s">
        <v>3351</v>
      </c>
      <c r="N693" s="30"/>
      <c r="P693" s="30"/>
      <c r="Q693" s="30"/>
      <c r="R693" s="30"/>
      <c r="S693" s="30"/>
    </row>
    <row r="694" spans="1:19" x14ac:dyDescent="0.25">
      <c r="A694" t="s">
        <v>1262</v>
      </c>
      <c r="B694" t="s">
        <v>2048</v>
      </c>
      <c r="C694" t="s">
        <v>249</v>
      </c>
      <c r="D694" t="str">
        <f>VLOOKUP(C694,'Programas-Mestrado'!$C:$D,2,0)</f>
        <v>PPGGEv</v>
      </c>
      <c r="E694" t="s">
        <v>258</v>
      </c>
      <c r="F694" s="10">
        <v>43891</v>
      </c>
      <c r="G694" s="10">
        <v>44773</v>
      </c>
      <c r="H694" t="s">
        <v>987</v>
      </c>
      <c r="I694" t="s">
        <v>7233</v>
      </c>
      <c r="J694" t="s">
        <v>1025</v>
      </c>
      <c r="K694" t="s">
        <v>3351</v>
      </c>
      <c r="N694" s="30"/>
      <c r="P694" s="30"/>
      <c r="Q694" s="30"/>
      <c r="R694" s="30"/>
      <c r="S694" s="30"/>
    </row>
    <row r="695" spans="1:19" x14ac:dyDescent="0.25">
      <c r="A695" t="s">
        <v>523</v>
      </c>
      <c r="B695" t="s">
        <v>1792</v>
      </c>
      <c r="C695" t="s">
        <v>242</v>
      </c>
      <c r="D695" t="str">
        <f>VLOOKUP(C695,'Programas-Mestrado'!$C:$D,2,0)</f>
        <v>PPGEP</v>
      </c>
      <c r="E695" t="s">
        <v>517</v>
      </c>
      <c r="F695" s="10">
        <v>43739</v>
      </c>
      <c r="G695" s="10">
        <v>44620</v>
      </c>
      <c r="H695" t="s">
        <v>987</v>
      </c>
      <c r="I695" t="s">
        <v>7233</v>
      </c>
      <c r="J695" t="s">
        <v>1025</v>
      </c>
      <c r="K695" t="s">
        <v>3351</v>
      </c>
      <c r="N695" s="30"/>
      <c r="P695" s="30"/>
      <c r="Q695" s="30"/>
      <c r="R695" s="30"/>
      <c r="S695" s="30"/>
    </row>
    <row r="696" spans="1:19" x14ac:dyDescent="0.25">
      <c r="A696" t="s">
        <v>5601</v>
      </c>
      <c r="B696" t="s">
        <v>5763</v>
      </c>
      <c r="C696" t="s">
        <v>242</v>
      </c>
      <c r="D696" t="str">
        <f>VLOOKUP(C696,'Programas-Mestrado'!$C:$D,2,0)</f>
        <v>PPGEP</v>
      </c>
      <c r="E696" t="s">
        <v>517</v>
      </c>
      <c r="F696" s="10">
        <v>43891</v>
      </c>
      <c r="G696" s="10">
        <v>44985</v>
      </c>
      <c r="H696" t="s">
        <v>987</v>
      </c>
      <c r="I696" t="s">
        <v>7233</v>
      </c>
      <c r="J696" t="s">
        <v>1025</v>
      </c>
      <c r="K696" t="s">
        <v>3351</v>
      </c>
      <c r="N696" s="30"/>
      <c r="P696" s="30"/>
      <c r="Q696" s="30"/>
      <c r="R696" s="30"/>
      <c r="S696" s="30"/>
    </row>
    <row r="697" spans="1:19" x14ac:dyDescent="0.25">
      <c r="A697" t="s">
        <v>5602</v>
      </c>
      <c r="B697" t="s">
        <v>5764</v>
      </c>
      <c r="C697" t="s">
        <v>242</v>
      </c>
      <c r="D697" t="str">
        <f>VLOOKUP(C697,'Programas-Mestrado'!$C:$D,2,0)</f>
        <v>PPGEP</v>
      </c>
      <c r="E697" t="s">
        <v>517</v>
      </c>
      <c r="F697" s="10">
        <v>44652</v>
      </c>
      <c r="G697" s="10">
        <v>44985</v>
      </c>
      <c r="H697" t="s">
        <v>987</v>
      </c>
      <c r="I697" t="s">
        <v>7233</v>
      </c>
      <c r="J697" t="s">
        <v>1025</v>
      </c>
      <c r="K697" t="s">
        <v>3351</v>
      </c>
      <c r="N697" s="30"/>
      <c r="P697" s="30"/>
      <c r="Q697" s="30"/>
      <c r="R697" s="30"/>
      <c r="S697" s="30"/>
    </row>
    <row r="698" spans="1:19" x14ac:dyDescent="0.25">
      <c r="A698" t="s">
        <v>805</v>
      </c>
      <c r="B698" t="s">
        <v>5765</v>
      </c>
      <c r="C698" t="s">
        <v>242</v>
      </c>
      <c r="D698" t="str">
        <f>VLOOKUP(C698,'Programas-Mestrado'!$C:$D,2,0)</f>
        <v>PPGEP</v>
      </c>
      <c r="E698" t="s">
        <v>517</v>
      </c>
      <c r="F698" s="10">
        <v>43891</v>
      </c>
      <c r="G698" s="10">
        <v>44985</v>
      </c>
      <c r="H698" t="s">
        <v>987</v>
      </c>
      <c r="I698" t="s">
        <v>7233</v>
      </c>
      <c r="J698" t="s">
        <v>1025</v>
      </c>
      <c r="K698" t="s">
        <v>3351</v>
      </c>
      <c r="N698" s="30"/>
      <c r="P698" s="30"/>
      <c r="Q698" s="30"/>
      <c r="R698" s="30"/>
      <c r="S698" s="30"/>
    </row>
    <row r="699" spans="1:19" x14ac:dyDescent="0.25">
      <c r="A699" t="s">
        <v>370</v>
      </c>
      <c r="B699" t="s">
        <v>2351</v>
      </c>
      <c r="C699" t="s">
        <v>242</v>
      </c>
      <c r="D699" t="str">
        <f>VLOOKUP(C699,'Programas-Mestrado'!$C:$D,2,0)</f>
        <v>PPGEP</v>
      </c>
      <c r="E699" t="s">
        <v>517</v>
      </c>
      <c r="F699" s="10">
        <v>43709</v>
      </c>
      <c r="G699" s="10">
        <v>43830</v>
      </c>
      <c r="H699" t="s">
        <v>987</v>
      </c>
      <c r="I699" t="s">
        <v>7233</v>
      </c>
      <c r="J699" t="s">
        <v>1028</v>
      </c>
      <c r="K699" t="s">
        <v>3351</v>
      </c>
      <c r="N699" s="30"/>
      <c r="P699" s="30"/>
      <c r="Q699" s="30"/>
      <c r="R699" s="30"/>
      <c r="S699" s="30"/>
    </row>
    <row r="700" spans="1:19" x14ac:dyDescent="0.25">
      <c r="A700" t="s">
        <v>1141</v>
      </c>
      <c r="B700" t="s">
        <v>2451</v>
      </c>
      <c r="C700" t="s">
        <v>242</v>
      </c>
      <c r="D700" t="str">
        <f>VLOOKUP(C700,'Programas-Mestrado'!$C:$D,2,0)</f>
        <v>PPGEP</v>
      </c>
      <c r="E700" t="s">
        <v>517</v>
      </c>
      <c r="F700" s="10">
        <v>43983</v>
      </c>
      <c r="G700" s="10">
        <v>45046</v>
      </c>
      <c r="H700" t="s">
        <v>987</v>
      </c>
      <c r="I700" t="s">
        <v>7233</v>
      </c>
      <c r="J700" t="s">
        <v>1025</v>
      </c>
      <c r="K700" t="s">
        <v>3351</v>
      </c>
      <c r="N700" s="30"/>
      <c r="P700" s="30"/>
      <c r="Q700" s="30"/>
      <c r="R700" s="30"/>
      <c r="S700" s="30"/>
    </row>
    <row r="701" spans="1:19" x14ac:dyDescent="0.25">
      <c r="A701" t="s">
        <v>1141</v>
      </c>
      <c r="B701" t="s">
        <v>2352</v>
      </c>
      <c r="C701" t="s">
        <v>242</v>
      </c>
      <c r="D701" t="str">
        <f>VLOOKUP(C701,'Programas-Mestrado'!$C:$D,2,0)</f>
        <v>PPGEP</v>
      </c>
      <c r="E701" t="s">
        <v>517</v>
      </c>
      <c r="F701" s="10">
        <v>43891</v>
      </c>
      <c r="G701" s="10">
        <v>43921</v>
      </c>
      <c r="H701" t="s">
        <v>987</v>
      </c>
      <c r="I701" t="s">
        <v>7233</v>
      </c>
      <c r="J701" t="s">
        <v>1025</v>
      </c>
      <c r="K701" t="s">
        <v>3351</v>
      </c>
      <c r="N701" s="30"/>
      <c r="P701" s="30"/>
      <c r="Q701" s="30"/>
      <c r="R701" s="30"/>
      <c r="S701" s="30"/>
    </row>
    <row r="702" spans="1:19" x14ac:dyDescent="0.25">
      <c r="A702" t="s">
        <v>371</v>
      </c>
      <c r="B702" t="s">
        <v>2353</v>
      </c>
      <c r="C702" t="s">
        <v>242</v>
      </c>
      <c r="D702" t="str">
        <f>VLOOKUP(C702,'Programas-Mestrado'!$C:$D,2,0)</f>
        <v>PPGEP</v>
      </c>
      <c r="E702" t="s">
        <v>517</v>
      </c>
      <c r="F702" s="10">
        <v>43709</v>
      </c>
      <c r="G702" s="10">
        <v>43890</v>
      </c>
      <c r="H702" t="s">
        <v>987</v>
      </c>
      <c r="I702" t="s">
        <v>7233</v>
      </c>
      <c r="J702" t="s">
        <v>1025</v>
      </c>
      <c r="K702" t="s">
        <v>3351</v>
      </c>
      <c r="N702" s="30"/>
      <c r="P702" s="30"/>
      <c r="Q702" s="30"/>
      <c r="R702" s="30"/>
      <c r="S702" s="30"/>
    </row>
    <row r="703" spans="1:19" x14ac:dyDescent="0.25">
      <c r="A703" t="s">
        <v>372</v>
      </c>
      <c r="B703" t="s">
        <v>1793</v>
      </c>
      <c r="C703" t="s">
        <v>242</v>
      </c>
      <c r="D703" t="str">
        <f>VLOOKUP(C703,'Programas-Mestrado'!$C:$D,2,0)</f>
        <v>PPGEP</v>
      </c>
      <c r="E703" t="s">
        <v>517</v>
      </c>
      <c r="F703" s="10">
        <v>43709</v>
      </c>
      <c r="G703" s="10">
        <v>44439</v>
      </c>
      <c r="H703" t="s">
        <v>987</v>
      </c>
      <c r="I703" t="s">
        <v>7233</v>
      </c>
      <c r="J703" t="s">
        <v>1025</v>
      </c>
      <c r="K703" t="s">
        <v>3351</v>
      </c>
      <c r="N703" s="30"/>
      <c r="P703" s="30"/>
      <c r="Q703" s="30"/>
      <c r="R703" s="30"/>
      <c r="S703" s="30"/>
    </row>
    <row r="704" spans="1:19" x14ac:dyDescent="0.25">
      <c r="A704" t="s">
        <v>3958</v>
      </c>
      <c r="B704" t="s">
        <v>3972</v>
      </c>
      <c r="C704" t="s">
        <v>242</v>
      </c>
      <c r="D704" t="str">
        <f>VLOOKUP(C704,'Programas-Mestrado'!$C:$D,2,0)</f>
        <v>PPGEP</v>
      </c>
      <c r="E704" t="s">
        <v>517</v>
      </c>
      <c r="F704" s="10">
        <v>44378</v>
      </c>
      <c r="G704" s="10">
        <v>45473</v>
      </c>
      <c r="H704" t="s">
        <v>987</v>
      </c>
      <c r="I704" t="s">
        <v>7233</v>
      </c>
      <c r="J704" t="s">
        <v>3381</v>
      </c>
      <c r="K704" t="s">
        <v>3351</v>
      </c>
      <c r="N704" s="30"/>
      <c r="P704" s="30"/>
      <c r="Q704" s="30"/>
      <c r="R704" s="30"/>
      <c r="S704" s="30"/>
    </row>
    <row r="705" spans="1:19" x14ac:dyDescent="0.25">
      <c r="A705" t="s">
        <v>373</v>
      </c>
      <c r="B705" t="s">
        <v>2354</v>
      </c>
      <c r="C705" t="s">
        <v>242</v>
      </c>
      <c r="D705" t="str">
        <f>VLOOKUP(C705,'Programas-Mestrado'!$C:$D,2,0)</f>
        <v>PPGEP</v>
      </c>
      <c r="E705" t="s">
        <v>517</v>
      </c>
      <c r="F705" s="10">
        <v>43709</v>
      </c>
      <c r="G705" s="10">
        <v>43890</v>
      </c>
      <c r="H705" t="s">
        <v>987</v>
      </c>
      <c r="I705" t="s">
        <v>7233</v>
      </c>
      <c r="J705" t="s">
        <v>1025</v>
      </c>
      <c r="K705" t="s">
        <v>3351</v>
      </c>
      <c r="N705" s="30"/>
      <c r="P705" s="30"/>
      <c r="Q705" s="30"/>
      <c r="R705" s="30"/>
      <c r="S705" s="30"/>
    </row>
    <row r="706" spans="1:19" x14ac:dyDescent="0.25">
      <c r="A706" t="s">
        <v>806</v>
      </c>
      <c r="B706" t="s">
        <v>5766</v>
      </c>
      <c r="C706" t="s">
        <v>242</v>
      </c>
      <c r="D706" t="str">
        <f>VLOOKUP(C706,'Programas-Mestrado'!$C:$D,2,0)</f>
        <v>PPGEP</v>
      </c>
      <c r="E706" t="s">
        <v>517</v>
      </c>
      <c r="F706" s="10">
        <v>43891</v>
      </c>
      <c r="G706" s="10">
        <v>44985</v>
      </c>
      <c r="H706" t="s">
        <v>987</v>
      </c>
      <c r="I706" t="s">
        <v>7233</v>
      </c>
      <c r="J706" t="s">
        <v>1025</v>
      </c>
      <c r="K706" t="s">
        <v>3351</v>
      </c>
      <c r="N706" s="30"/>
      <c r="P706" s="30"/>
      <c r="Q706" s="30"/>
      <c r="R706" s="30"/>
      <c r="S706" s="30"/>
    </row>
    <row r="707" spans="1:19" x14ac:dyDescent="0.25">
      <c r="A707" t="s">
        <v>375</v>
      </c>
      <c r="B707" t="s">
        <v>1795</v>
      </c>
      <c r="C707" t="s">
        <v>242</v>
      </c>
      <c r="D707" t="str">
        <f>VLOOKUP(C707,'Programas-Mestrado'!$C:$D,2,0)</f>
        <v>PPGEP</v>
      </c>
      <c r="E707" t="s">
        <v>517</v>
      </c>
      <c r="F707" s="10">
        <v>43709</v>
      </c>
      <c r="G707" s="10">
        <v>44439</v>
      </c>
      <c r="H707" t="s">
        <v>987</v>
      </c>
      <c r="I707" t="s">
        <v>7233</v>
      </c>
      <c r="J707" t="s">
        <v>1025</v>
      </c>
      <c r="K707" t="s">
        <v>3351</v>
      </c>
      <c r="N707" s="30"/>
      <c r="P707" s="30"/>
      <c r="Q707" s="30"/>
      <c r="R707" s="30"/>
      <c r="S707" s="30"/>
    </row>
    <row r="708" spans="1:19" x14ac:dyDescent="0.25">
      <c r="A708" t="s">
        <v>4878</v>
      </c>
      <c r="B708" t="s">
        <v>4919</v>
      </c>
      <c r="C708" t="s">
        <v>242</v>
      </c>
      <c r="D708" t="str">
        <f>VLOOKUP(C708,'Programas-Mestrado'!$C:$D,2,0)</f>
        <v>PPGEP</v>
      </c>
      <c r="E708" t="s">
        <v>517</v>
      </c>
      <c r="F708" s="10">
        <v>44774</v>
      </c>
      <c r="G708" s="10">
        <v>45473</v>
      </c>
      <c r="H708" t="s">
        <v>987</v>
      </c>
      <c r="I708" t="s">
        <v>7233</v>
      </c>
      <c r="J708" t="s">
        <v>3346</v>
      </c>
      <c r="K708" t="s">
        <v>3351</v>
      </c>
      <c r="N708" s="30"/>
      <c r="P708" s="30"/>
      <c r="Q708" s="30"/>
      <c r="R708" s="30"/>
      <c r="S708" s="30"/>
    </row>
    <row r="709" spans="1:19" x14ac:dyDescent="0.25">
      <c r="A709" t="s">
        <v>4879</v>
      </c>
      <c r="B709" t="s">
        <v>4920</v>
      </c>
      <c r="C709" t="s">
        <v>242</v>
      </c>
      <c r="D709" t="str">
        <f>VLOOKUP(C709,'Programas-Mestrado'!$C:$D,2,0)</f>
        <v>PPGEP</v>
      </c>
      <c r="E709" t="s">
        <v>517</v>
      </c>
      <c r="F709" s="10">
        <v>44774</v>
      </c>
      <c r="G709" s="10">
        <v>45382</v>
      </c>
      <c r="H709" t="s">
        <v>987</v>
      </c>
      <c r="I709" t="s">
        <v>7233</v>
      </c>
      <c r="J709" t="s">
        <v>1025</v>
      </c>
      <c r="K709" t="s">
        <v>3351</v>
      </c>
      <c r="N709" s="30"/>
      <c r="P709" s="30"/>
      <c r="Q709" s="30"/>
      <c r="R709" s="30"/>
      <c r="S709" s="30"/>
    </row>
    <row r="710" spans="1:19" x14ac:dyDescent="0.25">
      <c r="A710" t="s">
        <v>553</v>
      </c>
      <c r="B710" t="s">
        <v>2355</v>
      </c>
      <c r="C710" t="s">
        <v>242</v>
      </c>
      <c r="D710" t="str">
        <f>VLOOKUP(C710,'Programas-Mestrado'!$C:$D,2,0)</f>
        <v>PPGEP</v>
      </c>
      <c r="E710" t="s">
        <v>517</v>
      </c>
      <c r="F710" s="10">
        <v>43709</v>
      </c>
      <c r="G710" s="10">
        <v>43890</v>
      </c>
      <c r="H710" t="s">
        <v>987</v>
      </c>
      <c r="I710" t="s">
        <v>7233</v>
      </c>
      <c r="J710" t="s">
        <v>1025</v>
      </c>
      <c r="K710" t="s">
        <v>3351</v>
      </c>
      <c r="N710" s="30"/>
      <c r="P710" s="30"/>
      <c r="Q710" s="30"/>
      <c r="R710" s="30"/>
      <c r="S710" s="30"/>
    </row>
    <row r="711" spans="1:19" x14ac:dyDescent="0.25">
      <c r="A711" t="s">
        <v>376</v>
      </c>
      <c r="B711" t="s">
        <v>2356</v>
      </c>
      <c r="C711" t="s">
        <v>242</v>
      </c>
      <c r="D711" t="str">
        <f>VLOOKUP(C711,'Programas-Mestrado'!$C:$D,2,0)</f>
        <v>PPGEP</v>
      </c>
      <c r="E711" t="s">
        <v>517</v>
      </c>
      <c r="F711" s="10">
        <v>43709</v>
      </c>
      <c r="G711" s="10">
        <v>43890</v>
      </c>
      <c r="H711" t="s">
        <v>987</v>
      </c>
      <c r="I711" t="s">
        <v>7233</v>
      </c>
      <c r="J711" t="s">
        <v>1025</v>
      </c>
      <c r="K711" t="s">
        <v>3351</v>
      </c>
      <c r="N711" s="30"/>
      <c r="P711" s="30"/>
      <c r="Q711" s="30"/>
      <c r="R711" s="30"/>
      <c r="S711" s="30"/>
    </row>
    <row r="712" spans="1:19" x14ac:dyDescent="0.25">
      <c r="A712" t="s">
        <v>4130</v>
      </c>
      <c r="B712" t="s">
        <v>4148</v>
      </c>
      <c r="C712" t="s">
        <v>242</v>
      </c>
      <c r="D712" t="str">
        <f>VLOOKUP(C712,'Programas-Mestrado'!$C:$D,2,0)</f>
        <v>PPGEP</v>
      </c>
      <c r="E712" t="s">
        <v>517</v>
      </c>
      <c r="F712" s="10">
        <v>44440</v>
      </c>
      <c r="G712" s="10">
        <v>44620</v>
      </c>
      <c r="H712" t="s">
        <v>987</v>
      </c>
      <c r="I712" t="s">
        <v>7233</v>
      </c>
      <c r="J712" t="s">
        <v>1025</v>
      </c>
      <c r="K712" t="s">
        <v>3351</v>
      </c>
      <c r="N712" s="30"/>
      <c r="P712" s="30"/>
      <c r="Q712" s="30"/>
      <c r="R712" s="30"/>
      <c r="S712" s="30"/>
    </row>
    <row r="713" spans="1:19" x14ac:dyDescent="0.25">
      <c r="A713" t="s">
        <v>377</v>
      </c>
      <c r="B713" t="s">
        <v>3450</v>
      </c>
      <c r="C713" t="s">
        <v>242</v>
      </c>
      <c r="D713" t="str">
        <f>VLOOKUP(C713,'Programas-Mestrado'!$C:$D,2,0)</f>
        <v>PPGEP</v>
      </c>
      <c r="E713" t="s">
        <v>517</v>
      </c>
      <c r="F713" s="10">
        <v>44075</v>
      </c>
      <c r="G713" s="10">
        <v>44377</v>
      </c>
      <c r="H713" t="s">
        <v>987</v>
      </c>
      <c r="I713" t="s">
        <v>7233</v>
      </c>
      <c r="J713" t="s">
        <v>1023</v>
      </c>
      <c r="K713" t="s">
        <v>3351</v>
      </c>
      <c r="N713" s="30"/>
      <c r="P713" s="30"/>
      <c r="Q713" s="30"/>
      <c r="R713" s="30"/>
      <c r="S713" s="30"/>
    </row>
    <row r="714" spans="1:19" x14ac:dyDescent="0.25">
      <c r="A714" t="s">
        <v>377</v>
      </c>
      <c r="B714" t="s">
        <v>2357</v>
      </c>
      <c r="C714" t="s">
        <v>242</v>
      </c>
      <c r="D714" t="str">
        <f>VLOOKUP(C714,'Programas-Mestrado'!$C:$D,2,0)</f>
        <v>PPGEP</v>
      </c>
      <c r="E714" t="s">
        <v>517</v>
      </c>
      <c r="F714" s="10">
        <v>43709</v>
      </c>
      <c r="G714" s="10">
        <v>43890</v>
      </c>
      <c r="H714" t="s">
        <v>987</v>
      </c>
      <c r="I714" t="s">
        <v>7233</v>
      </c>
      <c r="J714" t="s">
        <v>1028</v>
      </c>
      <c r="K714" t="s">
        <v>3351</v>
      </c>
      <c r="N714" s="30"/>
      <c r="P714" s="30"/>
      <c r="Q714" s="30"/>
      <c r="R714" s="30"/>
      <c r="S714" s="30"/>
    </row>
    <row r="715" spans="1:19" x14ac:dyDescent="0.25">
      <c r="A715" t="s">
        <v>5603</v>
      </c>
      <c r="B715" t="s">
        <v>5767</v>
      </c>
      <c r="C715" t="s">
        <v>242</v>
      </c>
      <c r="D715" t="str">
        <f>VLOOKUP(C715,'Programas-Mestrado'!$C:$D,2,0)</f>
        <v>PPGEP</v>
      </c>
      <c r="E715" t="s">
        <v>517</v>
      </c>
      <c r="F715" s="10">
        <v>43891</v>
      </c>
      <c r="G715" s="10">
        <v>44985</v>
      </c>
      <c r="H715" t="s">
        <v>987</v>
      </c>
      <c r="I715" t="s">
        <v>7233</v>
      </c>
      <c r="J715" t="s">
        <v>1025</v>
      </c>
      <c r="K715" t="s">
        <v>3351</v>
      </c>
      <c r="N715" s="30"/>
      <c r="P715" s="30"/>
      <c r="Q715" s="30"/>
      <c r="R715" s="30"/>
      <c r="S715" s="30"/>
    </row>
    <row r="716" spans="1:19" x14ac:dyDescent="0.25">
      <c r="A716" t="s">
        <v>4000</v>
      </c>
      <c r="B716" t="s">
        <v>5398</v>
      </c>
      <c r="C716" t="s">
        <v>242</v>
      </c>
      <c r="D716" t="str">
        <f>VLOOKUP(C716,'Programas-Mestrado'!$C:$D,2,0)</f>
        <v>PPGEP</v>
      </c>
      <c r="E716" t="s">
        <v>517</v>
      </c>
      <c r="F716" s="10">
        <v>44986</v>
      </c>
      <c r="G716" s="10">
        <v>45260</v>
      </c>
      <c r="H716" t="s">
        <v>987</v>
      </c>
      <c r="I716" t="s">
        <v>7233</v>
      </c>
      <c r="J716" t="s">
        <v>1025</v>
      </c>
      <c r="K716" t="s">
        <v>3351</v>
      </c>
      <c r="N716" s="30"/>
      <c r="P716" s="30"/>
      <c r="Q716" s="30"/>
      <c r="R716" s="30"/>
      <c r="S716" s="30"/>
    </row>
    <row r="717" spans="1:19" x14ac:dyDescent="0.25">
      <c r="A717" t="s">
        <v>991</v>
      </c>
      <c r="B717" t="s">
        <v>2358</v>
      </c>
      <c r="C717" t="s">
        <v>242</v>
      </c>
      <c r="D717" t="str">
        <f>VLOOKUP(C717,'Programas-Mestrado'!$C:$D,2,0)</f>
        <v>PPGEP</v>
      </c>
      <c r="E717" t="s">
        <v>517</v>
      </c>
      <c r="F717" s="10">
        <v>43709</v>
      </c>
      <c r="G717" s="10">
        <v>43738</v>
      </c>
      <c r="H717" t="s">
        <v>987</v>
      </c>
      <c r="I717" t="s">
        <v>7233</v>
      </c>
      <c r="J717" t="s">
        <v>1027</v>
      </c>
      <c r="K717" t="s">
        <v>3351</v>
      </c>
      <c r="N717" s="30"/>
      <c r="P717" s="30"/>
      <c r="Q717" s="30"/>
      <c r="R717" s="30"/>
      <c r="S717" s="30"/>
    </row>
    <row r="718" spans="1:19" x14ac:dyDescent="0.25">
      <c r="A718" t="s">
        <v>554</v>
      </c>
      <c r="B718" t="s">
        <v>1797</v>
      </c>
      <c r="C718" t="s">
        <v>242</v>
      </c>
      <c r="D718" t="str">
        <f>VLOOKUP(C718,'Programas-Mestrado'!$C:$D,2,0)</f>
        <v>PPGEP</v>
      </c>
      <c r="E718" t="s">
        <v>517</v>
      </c>
      <c r="F718" s="10">
        <v>43739</v>
      </c>
      <c r="G718" s="10">
        <v>44377</v>
      </c>
      <c r="H718" t="s">
        <v>987</v>
      </c>
      <c r="I718" t="s">
        <v>7233</v>
      </c>
      <c r="J718" t="s">
        <v>1023</v>
      </c>
      <c r="K718" t="s">
        <v>3351</v>
      </c>
      <c r="N718" s="30"/>
      <c r="P718" s="30"/>
      <c r="Q718" s="30"/>
      <c r="R718" s="30"/>
      <c r="S718" s="30"/>
    </row>
    <row r="719" spans="1:19" x14ac:dyDescent="0.25">
      <c r="A719" t="s">
        <v>1001</v>
      </c>
      <c r="B719" t="s">
        <v>1798</v>
      </c>
      <c r="C719" t="s">
        <v>242</v>
      </c>
      <c r="D719" t="str">
        <f>VLOOKUP(C719,'Programas-Mestrado'!$C:$D,2,0)</f>
        <v>PPGEP</v>
      </c>
      <c r="E719" t="s">
        <v>517</v>
      </c>
      <c r="F719" s="10">
        <v>43770</v>
      </c>
      <c r="G719" s="10">
        <v>44255</v>
      </c>
      <c r="H719" t="s">
        <v>987</v>
      </c>
      <c r="I719" t="s">
        <v>7233</v>
      </c>
      <c r="J719" t="s">
        <v>1023</v>
      </c>
      <c r="K719" t="s">
        <v>3351</v>
      </c>
      <c r="N719" s="30"/>
      <c r="P719" s="30"/>
      <c r="Q719" s="30"/>
      <c r="R719" s="30"/>
      <c r="S719" s="30"/>
    </row>
    <row r="720" spans="1:19" x14ac:dyDescent="0.25">
      <c r="A720" t="s">
        <v>378</v>
      </c>
      <c r="B720" t="s">
        <v>1799</v>
      </c>
      <c r="C720" t="s">
        <v>242</v>
      </c>
      <c r="D720" t="str">
        <f>VLOOKUP(C720,'Programas-Mestrado'!$C:$D,2,0)</f>
        <v>PPGEP</v>
      </c>
      <c r="E720" t="s">
        <v>517</v>
      </c>
      <c r="F720" s="10">
        <v>43709</v>
      </c>
      <c r="G720" s="10">
        <v>44165</v>
      </c>
      <c r="H720" t="s">
        <v>987</v>
      </c>
      <c r="I720" t="s">
        <v>7233</v>
      </c>
      <c r="J720" t="s">
        <v>1025</v>
      </c>
      <c r="K720" t="s">
        <v>3351</v>
      </c>
      <c r="N720" s="30"/>
      <c r="P720" s="30"/>
      <c r="Q720" s="30"/>
      <c r="R720" s="30"/>
      <c r="S720" s="30"/>
    </row>
    <row r="721" spans="1:19" x14ac:dyDescent="0.25">
      <c r="A721" t="s">
        <v>1142</v>
      </c>
      <c r="B721" t="s">
        <v>1800</v>
      </c>
      <c r="C721" t="s">
        <v>242</v>
      </c>
      <c r="D721" t="str">
        <f>VLOOKUP(C721,'Programas-Mestrado'!$C:$D,2,0)</f>
        <v>PPGEP</v>
      </c>
      <c r="E721" t="s">
        <v>517</v>
      </c>
      <c r="F721" s="10">
        <v>43891</v>
      </c>
      <c r="G721" s="10">
        <v>44651</v>
      </c>
      <c r="H721" t="s">
        <v>987</v>
      </c>
      <c r="I721" t="s">
        <v>7233</v>
      </c>
      <c r="J721" t="s">
        <v>3346</v>
      </c>
      <c r="K721" t="s">
        <v>3351</v>
      </c>
      <c r="N721" s="30"/>
      <c r="P721" s="30"/>
      <c r="Q721" s="30"/>
      <c r="R721" s="30"/>
      <c r="S721" s="30"/>
    </row>
    <row r="722" spans="1:19" x14ac:dyDescent="0.25">
      <c r="A722" t="s">
        <v>117</v>
      </c>
      <c r="B722" t="s">
        <v>1801</v>
      </c>
      <c r="C722" t="s">
        <v>242</v>
      </c>
      <c r="D722" t="str">
        <f>VLOOKUP(C722,'Programas-Mestrado'!$C:$D,2,0)</f>
        <v>PPGEP</v>
      </c>
      <c r="E722" t="s">
        <v>517</v>
      </c>
      <c r="F722" s="10">
        <v>43862</v>
      </c>
      <c r="G722" s="10">
        <v>44957</v>
      </c>
      <c r="H722" t="s">
        <v>987</v>
      </c>
      <c r="I722" t="s">
        <v>7233</v>
      </c>
      <c r="J722" t="s">
        <v>1025</v>
      </c>
      <c r="K722" t="s">
        <v>3351</v>
      </c>
      <c r="N722" s="30"/>
      <c r="P722" s="30"/>
      <c r="Q722" s="30"/>
      <c r="R722" s="30"/>
      <c r="S722" s="30"/>
    </row>
    <row r="723" spans="1:19" x14ac:dyDescent="0.25">
      <c r="A723" t="s">
        <v>379</v>
      </c>
      <c r="B723" t="s">
        <v>1802</v>
      </c>
      <c r="C723" t="s">
        <v>242</v>
      </c>
      <c r="D723" t="str">
        <f>VLOOKUP(C723,'Programas-Mestrado'!$C:$D,2,0)</f>
        <v>PPGEP</v>
      </c>
      <c r="E723" t="s">
        <v>517</v>
      </c>
      <c r="F723" s="10">
        <v>43709</v>
      </c>
      <c r="G723" s="10">
        <v>44074</v>
      </c>
      <c r="H723" t="s">
        <v>987</v>
      </c>
      <c r="I723" t="s">
        <v>7233</v>
      </c>
      <c r="J723" t="s">
        <v>1025</v>
      </c>
      <c r="K723" t="s">
        <v>3351</v>
      </c>
      <c r="N723" s="30"/>
      <c r="P723" s="30"/>
      <c r="Q723" s="30"/>
      <c r="R723" s="30"/>
      <c r="S723" s="30"/>
    </row>
    <row r="724" spans="1:19" x14ac:dyDescent="0.25">
      <c r="A724" t="s">
        <v>3566</v>
      </c>
      <c r="B724" t="s">
        <v>3631</v>
      </c>
      <c r="C724" t="s">
        <v>242</v>
      </c>
      <c r="D724" t="str">
        <f>VLOOKUP(C724,'Programas-Mestrado'!$C:$D,2,0)</f>
        <v>PPGEP</v>
      </c>
      <c r="E724" t="s">
        <v>517</v>
      </c>
      <c r="F724" s="10">
        <v>44256</v>
      </c>
      <c r="G724" s="10">
        <v>44773</v>
      </c>
      <c r="H724" t="s">
        <v>987</v>
      </c>
      <c r="I724" t="s">
        <v>7233</v>
      </c>
      <c r="J724" t="s">
        <v>1025</v>
      </c>
      <c r="K724" t="s">
        <v>3351</v>
      </c>
      <c r="N724" s="30"/>
      <c r="P724" s="30"/>
      <c r="Q724" s="30"/>
      <c r="R724" s="30"/>
      <c r="S724" s="30"/>
    </row>
    <row r="725" spans="1:19" x14ac:dyDescent="0.25">
      <c r="A725" t="s">
        <v>992</v>
      </c>
      <c r="B725" t="s">
        <v>2359</v>
      </c>
      <c r="C725" t="s">
        <v>242</v>
      </c>
      <c r="D725" t="str">
        <f>VLOOKUP(C725,'Programas-Mestrado'!$C:$D,2,0)</f>
        <v>PPGEP</v>
      </c>
      <c r="E725" t="s">
        <v>517</v>
      </c>
      <c r="F725" s="10">
        <v>43709</v>
      </c>
      <c r="G725" s="10">
        <v>43738</v>
      </c>
      <c r="H725" t="s">
        <v>987</v>
      </c>
      <c r="I725" t="s">
        <v>7233</v>
      </c>
      <c r="J725" t="s">
        <v>1025</v>
      </c>
      <c r="K725" t="s">
        <v>3351</v>
      </c>
      <c r="N725" s="30"/>
      <c r="P725" s="30"/>
      <c r="Q725" s="30"/>
      <c r="R725" s="30"/>
      <c r="S725" s="30"/>
    </row>
    <row r="726" spans="1:19" x14ac:dyDescent="0.25">
      <c r="A726" t="s">
        <v>380</v>
      </c>
      <c r="B726" t="s">
        <v>2360</v>
      </c>
      <c r="C726" t="s">
        <v>242</v>
      </c>
      <c r="D726" t="str">
        <f>VLOOKUP(C726,'Programas-Mestrado'!$C:$D,2,0)</f>
        <v>PPGEP</v>
      </c>
      <c r="E726" t="s">
        <v>517</v>
      </c>
      <c r="F726" s="10">
        <v>43709</v>
      </c>
      <c r="G726" s="10">
        <v>43890</v>
      </c>
      <c r="H726" t="s">
        <v>987</v>
      </c>
      <c r="I726" t="s">
        <v>7233</v>
      </c>
      <c r="J726" t="s">
        <v>1025</v>
      </c>
      <c r="K726" t="s">
        <v>3351</v>
      </c>
      <c r="N726" s="30"/>
      <c r="P726" s="30"/>
      <c r="Q726" s="30"/>
      <c r="R726" s="30"/>
      <c r="S726" s="30"/>
    </row>
    <row r="727" spans="1:19" x14ac:dyDescent="0.25">
      <c r="A727" t="s">
        <v>381</v>
      </c>
      <c r="B727" t="s">
        <v>2361</v>
      </c>
      <c r="C727" t="s">
        <v>242</v>
      </c>
      <c r="D727" t="str">
        <f>VLOOKUP(C727,'Programas-Mestrado'!$C:$D,2,0)</f>
        <v>PPGEP</v>
      </c>
      <c r="E727" t="s">
        <v>517</v>
      </c>
      <c r="F727" s="10">
        <v>43709</v>
      </c>
      <c r="G727" s="10">
        <v>43861</v>
      </c>
      <c r="H727" t="s">
        <v>987</v>
      </c>
      <c r="I727" t="s">
        <v>7233</v>
      </c>
      <c r="J727" t="s">
        <v>1028</v>
      </c>
      <c r="K727" t="s">
        <v>3351</v>
      </c>
      <c r="N727" s="30"/>
      <c r="P727" s="30"/>
      <c r="Q727" s="30"/>
      <c r="R727" s="30"/>
      <c r="S727" s="30"/>
    </row>
    <row r="728" spans="1:19" x14ac:dyDescent="0.25">
      <c r="A728" t="s">
        <v>5288</v>
      </c>
      <c r="B728" t="s">
        <v>5399</v>
      </c>
      <c r="C728" t="s">
        <v>242</v>
      </c>
      <c r="D728" t="str">
        <f>VLOOKUP(C728,'Programas-Mestrado'!$C:$D,2,0)</f>
        <v>PPGEP</v>
      </c>
      <c r="E728" t="s">
        <v>517</v>
      </c>
      <c r="F728" s="10">
        <v>44986</v>
      </c>
      <c r="G728" s="10">
        <v>45199</v>
      </c>
      <c r="H728" t="s">
        <v>987</v>
      </c>
      <c r="I728" t="s">
        <v>7233</v>
      </c>
      <c r="J728" t="s">
        <v>3346</v>
      </c>
      <c r="K728" t="s">
        <v>3351</v>
      </c>
      <c r="N728" s="30"/>
      <c r="P728" s="30"/>
      <c r="Q728" s="30"/>
      <c r="R728" s="30"/>
      <c r="S728" s="30"/>
    </row>
    <row r="729" spans="1:19" x14ac:dyDescent="0.25">
      <c r="A729" t="s">
        <v>804</v>
      </c>
      <c r="B729" t="s">
        <v>1803</v>
      </c>
      <c r="C729" t="s">
        <v>242</v>
      </c>
      <c r="D729" t="str">
        <f>VLOOKUP(C729,'Programas-Mestrado'!$C:$D,2,0)</f>
        <v>PPGEP</v>
      </c>
      <c r="E729" t="s">
        <v>517</v>
      </c>
      <c r="F729" s="10">
        <v>43709</v>
      </c>
      <c r="G729" s="10">
        <v>44286</v>
      </c>
      <c r="H729" t="s">
        <v>987</v>
      </c>
      <c r="I729" t="s">
        <v>7233</v>
      </c>
      <c r="J729" t="s">
        <v>1025</v>
      </c>
      <c r="K729" t="s">
        <v>3351</v>
      </c>
      <c r="N729" s="30"/>
      <c r="P729" s="30"/>
      <c r="Q729" s="30"/>
      <c r="R729" s="30"/>
      <c r="S729" s="30"/>
    </row>
    <row r="730" spans="1:19" x14ac:dyDescent="0.25">
      <c r="A730" t="s">
        <v>382</v>
      </c>
      <c r="B730" t="s">
        <v>2362</v>
      </c>
      <c r="C730" t="s">
        <v>242</v>
      </c>
      <c r="D730" t="str">
        <f>VLOOKUP(C730,'Programas-Mestrado'!$C:$D,2,0)</f>
        <v>PPGEP</v>
      </c>
      <c r="E730" t="s">
        <v>517</v>
      </c>
      <c r="F730" s="10">
        <v>43709</v>
      </c>
      <c r="G730" s="10">
        <v>43769</v>
      </c>
      <c r="H730" t="s">
        <v>987</v>
      </c>
      <c r="I730" t="s">
        <v>7233</v>
      </c>
      <c r="J730" t="s">
        <v>1025</v>
      </c>
      <c r="K730" t="s">
        <v>3351</v>
      </c>
      <c r="N730" s="30"/>
      <c r="P730" s="30"/>
      <c r="Q730" s="30"/>
      <c r="R730" s="30"/>
      <c r="S730" s="30"/>
    </row>
    <row r="731" spans="1:19" x14ac:dyDescent="0.25">
      <c r="A731" t="s">
        <v>1143</v>
      </c>
      <c r="B731" t="s">
        <v>1804</v>
      </c>
      <c r="C731" t="s">
        <v>242</v>
      </c>
      <c r="D731" t="str">
        <f>VLOOKUP(C731,'Programas-Mestrado'!$C:$D,2,0)</f>
        <v>PPGEP</v>
      </c>
      <c r="E731" t="s">
        <v>517</v>
      </c>
      <c r="F731" s="10">
        <v>43891</v>
      </c>
      <c r="G731" s="10">
        <v>44773</v>
      </c>
      <c r="H731" t="s">
        <v>987</v>
      </c>
      <c r="I731" t="s">
        <v>7233</v>
      </c>
      <c r="J731" t="s">
        <v>1025</v>
      </c>
      <c r="K731" t="s">
        <v>3351</v>
      </c>
      <c r="N731" s="30"/>
      <c r="P731" s="30"/>
      <c r="Q731" s="30"/>
      <c r="R731" s="30"/>
      <c r="S731" s="30"/>
    </row>
    <row r="732" spans="1:19" x14ac:dyDescent="0.25">
      <c r="A732" t="s">
        <v>896</v>
      </c>
      <c r="B732" t="s">
        <v>1805</v>
      </c>
      <c r="C732" t="s">
        <v>242</v>
      </c>
      <c r="D732" t="str">
        <f>VLOOKUP(C732,'Programas-Mestrado'!$C:$D,2,0)</f>
        <v>PPGEP</v>
      </c>
      <c r="E732" t="s">
        <v>517</v>
      </c>
      <c r="F732" s="10">
        <v>43709</v>
      </c>
      <c r="G732" s="10">
        <v>44651</v>
      </c>
      <c r="H732" t="s">
        <v>987</v>
      </c>
      <c r="I732" t="s">
        <v>7233</v>
      </c>
      <c r="J732" t="s">
        <v>1025</v>
      </c>
      <c r="K732" t="s">
        <v>3351</v>
      </c>
      <c r="N732" s="30"/>
      <c r="P732" s="30"/>
      <c r="Q732" s="30"/>
      <c r="R732" s="30"/>
      <c r="S732" s="30"/>
    </row>
    <row r="733" spans="1:19" x14ac:dyDescent="0.25">
      <c r="A733" t="s">
        <v>4131</v>
      </c>
      <c r="B733" t="s">
        <v>4149</v>
      </c>
      <c r="C733" t="s">
        <v>242</v>
      </c>
      <c r="D733" t="str">
        <f>VLOOKUP(C733,'Programas-Mestrado'!$C:$D,2,0)</f>
        <v>PPGEP</v>
      </c>
      <c r="E733" t="s">
        <v>517</v>
      </c>
      <c r="F733" s="10">
        <v>44440</v>
      </c>
      <c r="G733" s="10">
        <v>44651</v>
      </c>
      <c r="H733" t="s">
        <v>987</v>
      </c>
      <c r="I733" t="s">
        <v>7233</v>
      </c>
      <c r="J733" t="s">
        <v>1025</v>
      </c>
      <c r="K733" t="s">
        <v>3351</v>
      </c>
      <c r="N733" s="30"/>
      <c r="P733" s="30"/>
      <c r="Q733" s="30"/>
      <c r="R733" s="30"/>
      <c r="S733" s="30"/>
    </row>
    <row r="734" spans="1:19" x14ac:dyDescent="0.25">
      <c r="A734" t="s">
        <v>3522</v>
      </c>
      <c r="B734" t="s">
        <v>3525</v>
      </c>
      <c r="C734" t="s">
        <v>242</v>
      </c>
      <c r="D734" t="str">
        <f>VLOOKUP(C734,'Programas-Mestrado'!$C:$D,2,0)</f>
        <v>PPGEP</v>
      </c>
      <c r="E734" t="s">
        <v>517</v>
      </c>
      <c r="F734" s="10">
        <v>44166</v>
      </c>
      <c r="G734" s="10">
        <v>45260</v>
      </c>
      <c r="H734" t="s">
        <v>987</v>
      </c>
      <c r="I734" t="s">
        <v>7233</v>
      </c>
      <c r="J734" t="s">
        <v>3381</v>
      </c>
      <c r="K734" t="s">
        <v>3351</v>
      </c>
      <c r="N734" s="30"/>
      <c r="P734" s="30"/>
      <c r="Q734" s="30"/>
      <c r="R734" s="30"/>
      <c r="S734" s="30"/>
    </row>
    <row r="735" spans="1:19" x14ac:dyDescent="0.25">
      <c r="A735" t="s">
        <v>5604</v>
      </c>
      <c r="B735" t="s">
        <v>5768</v>
      </c>
      <c r="C735" t="s">
        <v>242</v>
      </c>
      <c r="D735" t="str">
        <f>VLOOKUP(C735,'Programas-Mestrado'!$C:$D,2,0)</f>
        <v>PPGEP</v>
      </c>
      <c r="E735" t="s">
        <v>517</v>
      </c>
      <c r="F735" s="10">
        <v>43891</v>
      </c>
      <c r="G735" s="10">
        <v>44985</v>
      </c>
      <c r="H735" t="s">
        <v>987</v>
      </c>
      <c r="I735" t="s">
        <v>7233</v>
      </c>
      <c r="J735" t="s">
        <v>1025</v>
      </c>
      <c r="K735" t="s">
        <v>3351</v>
      </c>
      <c r="N735" s="30"/>
      <c r="P735" s="30"/>
      <c r="Q735" s="30"/>
      <c r="R735" s="30"/>
      <c r="S735" s="30"/>
    </row>
    <row r="736" spans="1:19" x14ac:dyDescent="0.25">
      <c r="A736" t="s">
        <v>119</v>
      </c>
      <c r="B736" t="s">
        <v>1806</v>
      </c>
      <c r="C736" t="s">
        <v>242</v>
      </c>
      <c r="D736" t="str">
        <f>VLOOKUP(C736,'Programas-Mestrado'!$C:$D,2,0)</f>
        <v>PPGEP</v>
      </c>
      <c r="E736" t="s">
        <v>517</v>
      </c>
      <c r="F736" s="10">
        <v>43739</v>
      </c>
      <c r="G736" s="10">
        <v>44895</v>
      </c>
      <c r="H736" t="s">
        <v>987</v>
      </c>
      <c r="I736" t="s">
        <v>7233</v>
      </c>
      <c r="J736" t="s">
        <v>1025</v>
      </c>
      <c r="K736" t="s">
        <v>3351</v>
      </c>
      <c r="N736" s="30"/>
      <c r="P736" s="30"/>
      <c r="Q736" s="30"/>
      <c r="R736" s="30"/>
      <c r="S736" s="30"/>
    </row>
    <row r="737" spans="1:19" x14ac:dyDescent="0.25">
      <c r="A737" t="s">
        <v>383</v>
      </c>
      <c r="B737" t="s">
        <v>2363</v>
      </c>
      <c r="C737" t="s">
        <v>242</v>
      </c>
      <c r="D737" t="str">
        <f>VLOOKUP(C737,'Programas-Mestrado'!$C:$D,2,0)</f>
        <v>PPGEP</v>
      </c>
      <c r="E737" t="s">
        <v>517</v>
      </c>
      <c r="F737" s="10">
        <v>43709</v>
      </c>
      <c r="G737" s="10">
        <v>43890</v>
      </c>
      <c r="H737" t="s">
        <v>987</v>
      </c>
      <c r="I737" t="s">
        <v>7233</v>
      </c>
      <c r="J737" t="s">
        <v>1025</v>
      </c>
      <c r="K737" t="s">
        <v>3351</v>
      </c>
      <c r="N737" s="30"/>
      <c r="P737" s="30"/>
      <c r="Q737" s="30"/>
      <c r="R737" s="30"/>
      <c r="S737" s="30"/>
    </row>
    <row r="738" spans="1:19" x14ac:dyDescent="0.25">
      <c r="A738" t="s">
        <v>384</v>
      </c>
      <c r="B738" t="s">
        <v>1808</v>
      </c>
      <c r="C738" t="s">
        <v>242</v>
      </c>
      <c r="D738" t="str">
        <f>VLOOKUP(C738,'Programas-Mestrado'!$C:$D,2,0)</f>
        <v>PPGEP</v>
      </c>
      <c r="E738" t="s">
        <v>517</v>
      </c>
      <c r="F738" s="10">
        <v>43709</v>
      </c>
      <c r="G738" s="10">
        <v>43982</v>
      </c>
      <c r="H738" t="s">
        <v>987</v>
      </c>
      <c r="I738" t="s">
        <v>7233</v>
      </c>
      <c r="J738" t="s">
        <v>1025</v>
      </c>
      <c r="K738" t="s">
        <v>3351</v>
      </c>
      <c r="N738" s="30"/>
      <c r="P738" s="30"/>
      <c r="Q738" s="30"/>
      <c r="R738" s="30"/>
      <c r="S738" s="30"/>
    </row>
    <row r="739" spans="1:19" x14ac:dyDescent="0.25">
      <c r="A739" t="s">
        <v>3959</v>
      </c>
      <c r="B739" t="s">
        <v>3973</v>
      </c>
      <c r="C739" t="s">
        <v>242</v>
      </c>
      <c r="D739" t="str">
        <f>VLOOKUP(C739,'Programas-Mestrado'!$C:$D,2,0)</f>
        <v>PPGEP</v>
      </c>
      <c r="E739" t="s">
        <v>517</v>
      </c>
      <c r="F739" s="10">
        <v>44378</v>
      </c>
      <c r="G739" s="10">
        <v>45473</v>
      </c>
      <c r="H739" t="s">
        <v>987</v>
      </c>
      <c r="I739" t="s">
        <v>7233</v>
      </c>
      <c r="J739" t="s">
        <v>3381</v>
      </c>
      <c r="K739" t="s">
        <v>3351</v>
      </c>
      <c r="N739" s="30"/>
      <c r="P739" s="30"/>
      <c r="Q739" s="30"/>
      <c r="R739" s="30"/>
      <c r="S739" s="30"/>
    </row>
    <row r="740" spans="1:19" x14ac:dyDescent="0.25">
      <c r="A740" t="s">
        <v>993</v>
      </c>
      <c r="B740" t="s">
        <v>2364</v>
      </c>
      <c r="C740" t="s">
        <v>242</v>
      </c>
      <c r="D740" t="str">
        <f>VLOOKUP(C740,'Programas-Mestrado'!$C:$D,2,0)</f>
        <v>PPGEP</v>
      </c>
      <c r="E740" t="s">
        <v>517</v>
      </c>
      <c r="F740" s="10">
        <v>43709</v>
      </c>
      <c r="G740" s="10">
        <v>43738</v>
      </c>
      <c r="H740" t="s">
        <v>987</v>
      </c>
      <c r="I740" t="s">
        <v>7233</v>
      </c>
      <c r="J740" t="s">
        <v>1027</v>
      </c>
      <c r="K740" t="s">
        <v>3351</v>
      </c>
      <c r="N740" s="30"/>
      <c r="P740" s="30"/>
      <c r="Q740" s="30"/>
      <c r="R740" s="30"/>
      <c r="S740" s="30"/>
    </row>
    <row r="741" spans="1:19" x14ac:dyDescent="0.25">
      <c r="A741" t="s">
        <v>3567</v>
      </c>
      <c r="B741" t="s">
        <v>3632</v>
      </c>
      <c r="C741" t="s">
        <v>242</v>
      </c>
      <c r="D741" t="str">
        <f>VLOOKUP(C741,'Programas-Mestrado'!$C:$D,2,0)</f>
        <v>PPGEP</v>
      </c>
      <c r="E741" t="s">
        <v>517</v>
      </c>
      <c r="F741" s="10">
        <v>44256</v>
      </c>
      <c r="G741" s="10">
        <v>45322</v>
      </c>
      <c r="H741" t="s">
        <v>987</v>
      </c>
      <c r="I741" t="s">
        <v>7233</v>
      </c>
      <c r="J741" t="s">
        <v>3381</v>
      </c>
      <c r="K741" t="s">
        <v>3351</v>
      </c>
      <c r="N741" s="30"/>
      <c r="P741" s="30"/>
      <c r="Q741" s="30"/>
      <c r="R741" s="30"/>
      <c r="S741" s="30"/>
    </row>
    <row r="742" spans="1:19" x14ac:dyDescent="0.25">
      <c r="A742" t="s">
        <v>122</v>
      </c>
      <c r="B742" t="s">
        <v>1809</v>
      </c>
      <c r="C742" t="s">
        <v>242</v>
      </c>
      <c r="D742" t="str">
        <f>VLOOKUP(C742,'Programas-Mestrado'!$C:$D,2,0)</f>
        <v>PPGEP</v>
      </c>
      <c r="E742" t="s">
        <v>517</v>
      </c>
      <c r="F742" s="10">
        <v>43862</v>
      </c>
      <c r="G742" s="10">
        <v>44255</v>
      </c>
      <c r="H742" t="s">
        <v>987</v>
      </c>
      <c r="I742" t="s">
        <v>7233</v>
      </c>
      <c r="J742" t="s">
        <v>1026</v>
      </c>
      <c r="K742" t="s">
        <v>3351</v>
      </c>
      <c r="N742" s="30"/>
      <c r="P742" s="30"/>
      <c r="Q742" s="30"/>
      <c r="R742" s="30"/>
      <c r="S742" s="30"/>
    </row>
    <row r="743" spans="1:19" x14ac:dyDescent="0.25">
      <c r="A743" t="s">
        <v>994</v>
      </c>
      <c r="B743" t="s">
        <v>2365</v>
      </c>
      <c r="C743" t="s">
        <v>242</v>
      </c>
      <c r="D743" t="str">
        <f>VLOOKUP(C743,'Programas-Mestrado'!$C:$D,2,0)</f>
        <v>PPGEP</v>
      </c>
      <c r="E743" t="s">
        <v>517</v>
      </c>
      <c r="F743" s="10">
        <v>43709</v>
      </c>
      <c r="G743" s="10">
        <v>43738</v>
      </c>
      <c r="H743" t="s">
        <v>987</v>
      </c>
      <c r="I743" t="s">
        <v>7233</v>
      </c>
      <c r="J743" t="s">
        <v>1025</v>
      </c>
      <c r="K743" t="s">
        <v>3351</v>
      </c>
      <c r="N743" s="30"/>
      <c r="P743" s="30"/>
      <c r="Q743" s="30"/>
      <c r="R743" s="30"/>
      <c r="S743" s="30"/>
    </row>
    <row r="744" spans="1:19" x14ac:dyDescent="0.25">
      <c r="A744" t="s">
        <v>385</v>
      </c>
      <c r="B744" t="s">
        <v>2366</v>
      </c>
      <c r="C744" t="s">
        <v>242</v>
      </c>
      <c r="D744" t="str">
        <f>VLOOKUP(C744,'Programas-Mestrado'!$C:$D,2,0)</f>
        <v>PPGEP</v>
      </c>
      <c r="E744" t="s">
        <v>517</v>
      </c>
      <c r="F744" s="10">
        <v>43709</v>
      </c>
      <c r="G744" s="10">
        <v>43890</v>
      </c>
      <c r="H744" t="s">
        <v>987</v>
      </c>
      <c r="I744" t="s">
        <v>7233</v>
      </c>
      <c r="J744" t="s">
        <v>1025</v>
      </c>
      <c r="K744" t="s">
        <v>3351</v>
      </c>
      <c r="N744" s="30"/>
      <c r="P744" s="30"/>
      <c r="Q744" s="30"/>
      <c r="R744" s="30"/>
      <c r="S744" s="30"/>
    </row>
    <row r="745" spans="1:19" x14ac:dyDescent="0.25">
      <c r="A745" t="s">
        <v>1003</v>
      </c>
      <c r="B745" t="s">
        <v>3816</v>
      </c>
      <c r="C745" t="s">
        <v>242</v>
      </c>
      <c r="D745" t="str">
        <f>VLOOKUP(C745,'Programas-Mestrado'!$C:$D,2,0)</f>
        <v>PPGEP</v>
      </c>
      <c r="E745" t="s">
        <v>517</v>
      </c>
      <c r="F745" s="10">
        <v>44287</v>
      </c>
      <c r="G745" s="10">
        <v>45412</v>
      </c>
      <c r="H745" t="s">
        <v>987</v>
      </c>
      <c r="I745" t="s">
        <v>7233</v>
      </c>
      <c r="J745" t="s">
        <v>1025</v>
      </c>
      <c r="K745" t="s">
        <v>3351</v>
      </c>
      <c r="N745" s="30"/>
      <c r="P745" s="30"/>
      <c r="Q745" s="30"/>
      <c r="R745" s="30"/>
      <c r="S745" s="30"/>
    </row>
    <row r="746" spans="1:19" x14ac:dyDescent="0.25">
      <c r="A746" t="s">
        <v>106</v>
      </c>
      <c r="B746" t="s">
        <v>2367</v>
      </c>
      <c r="C746" t="s">
        <v>242</v>
      </c>
      <c r="D746" t="str">
        <f>VLOOKUP(C746,'Programas-Mestrado'!$C:$D,2,0)</f>
        <v>PPGEP</v>
      </c>
      <c r="E746" t="s">
        <v>258</v>
      </c>
      <c r="F746" s="10">
        <v>43709</v>
      </c>
      <c r="G746" s="10">
        <v>43769</v>
      </c>
      <c r="H746" t="s">
        <v>987</v>
      </c>
      <c r="I746" t="s">
        <v>7233</v>
      </c>
      <c r="J746" t="s">
        <v>1023</v>
      </c>
      <c r="K746" t="s">
        <v>3351</v>
      </c>
      <c r="N746" s="30"/>
      <c r="P746" s="30"/>
      <c r="Q746" s="30"/>
      <c r="R746" s="30"/>
      <c r="S746" s="30"/>
    </row>
    <row r="747" spans="1:19" x14ac:dyDescent="0.25">
      <c r="A747" t="s">
        <v>4132</v>
      </c>
      <c r="B747" t="s">
        <v>5769</v>
      </c>
      <c r="C747" t="s">
        <v>242</v>
      </c>
      <c r="D747" t="str">
        <f>VLOOKUP(C747,'Programas-Mestrado'!$C:$D,2,0)</f>
        <v>PPGEP</v>
      </c>
      <c r="E747" t="s">
        <v>258</v>
      </c>
      <c r="F747" s="10">
        <v>44440</v>
      </c>
      <c r="G747" s="10">
        <v>44985</v>
      </c>
      <c r="H747" t="s">
        <v>987</v>
      </c>
      <c r="I747" t="s">
        <v>7233</v>
      </c>
      <c r="J747" t="s">
        <v>1025</v>
      </c>
      <c r="K747" t="s">
        <v>3351</v>
      </c>
      <c r="N747" s="30"/>
      <c r="P747" s="30"/>
      <c r="Q747" s="30"/>
      <c r="R747" s="30"/>
      <c r="S747" s="30"/>
    </row>
    <row r="748" spans="1:19" x14ac:dyDescent="0.25">
      <c r="A748" t="s">
        <v>5605</v>
      </c>
      <c r="B748" t="s">
        <v>5770</v>
      </c>
      <c r="C748" t="s">
        <v>242</v>
      </c>
      <c r="D748" t="str">
        <f>VLOOKUP(C748,'Programas-Mestrado'!$C:$D,2,0)</f>
        <v>PPGEP</v>
      </c>
      <c r="E748" t="s">
        <v>258</v>
      </c>
      <c r="F748" s="10">
        <v>44256</v>
      </c>
      <c r="G748" s="10">
        <v>44985</v>
      </c>
      <c r="H748" t="s">
        <v>987</v>
      </c>
      <c r="I748" t="s">
        <v>7233</v>
      </c>
      <c r="J748" t="s">
        <v>1025</v>
      </c>
      <c r="K748" t="s">
        <v>3351</v>
      </c>
      <c r="N748" s="30"/>
      <c r="P748" s="30"/>
      <c r="Q748" s="30"/>
      <c r="R748" s="30"/>
      <c r="S748" s="30"/>
    </row>
    <row r="749" spans="1:19" x14ac:dyDescent="0.25">
      <c r="A749" t="s">
        <v>4288</v>
      </c>
      <c r="B749" t="s">
        <v>4290</v>
      </c>
      <c r="C749" t="s">
        <v>242</v>
      </c>
      <c r="D749" t="str">
        <f>VLOOKUP(C749,'Programas-Mestrado'!$C:$D,2,0)</f>
        <v>PPGEP</v>
      </c>
      <c r="E749" t="s">
        <v>258</v>
      </c>
      <c r="F749" s="10">
        <v>44593</v>
      </c>
      <c r="G749" s="10">
        <v>45322</v>
      </c>
      <c r="H749" t="s">
        <v>987</v>
      </c>
      <c r="I749" t="s">
        <v>7233</v>
      </c>
      <c r="J749" t="s">
        <v>1025</v>
      </c>
      <c r="K749" t="s">
        <v>3351</v>
      </c>
      <c r="N749" s="30"/>
      <c r="P749" s="30"/>
      <c r="Q749" s="30"/>
      <c r="R749" s="30"/>
      <c r="S749" s="30"/>
    </row>
    <row r="750" spans="1:19" x14ac:dyDescent="0.25">
      <c r="A750" t="s">
        <v>805</v>
      </c>
      <c r="B750" t="s">
        <v>2368</v>
      </c>
      <c r="C750" t="s">
        <v>242</v>
      </c>
      <c r="D750" t="str">
        <f>VLOOKUP(C750,'Programas-Mestrado'!$C:$D,2,0)</f>
        <v>PPGEP</v>
      </c>
      <c r="E750" t="s">
        <v>258</v>
      </c>
      <c r="F750" s="10">
        <v>43709</v>
      </c>
      <c r="G750" s="10">
        <v>43861</v>
      </c>
      <c r="H750" t="s">
        <v>987</v>
      </c>
      <c r="I750" t="s">
        <v>7233</v>
      </c>
      <c r="J750" t="s">
        <v>1027</v>
      </c>
      <c r="K750" t="s">
        <v>3351</v>
      </c>
      <c r="N750" s="30"/>
      <c r="P750" s="30"/>
      <c r="Q750" s="30"/>
      <c r="R750" s="30"/>
      <c r="S750" s="30"/>
    </row>
    <row r="751" spans="1:19" x14ac:dyDescent="0.25">
      <c r="A751" t="s">
        <v>806</v>
      </c>
      <c r="B751" t="s">
        <v>2369</v>
      </c>
      <c r="C751" t="s">
        <v>242</v>
      </c>
      <c r="D751" t="str">
        <f>VLOOKUP(C751,'Programas-Mestrado'!$C:$D,2,0)</f>
        <v>PPGEP</v>
      </c>
      <c r="E751" t="s">
        <v>258</v>
      </c>
      <c r="F751" s="10">
        <v>43709</v>
      </c>
      <c r="G751" s="10">
        <v>43890</v>
      </c>
      <c r="H751" t="s">
        <v>987</v>
      </c>
      <c r="I751" t="s">
        <v>7233</v>
      </c>
      <c r="J751" t="s">
        <v>1025</v>
      </c>
      <c r="K751" t="s">
        <v>3351</v>
      </c>
      <c r="N751" s="30"/>
      <c r="P751" s="30"/>
      <c r="Q751" s="30"/>
      <c r="R751" s="30"/>
      <c r="S751" s="30"/>
    </row>
    <row r="752" spans="1:19" x14ac:dyDescent="0.25">
      <c r="A752" t="s">
        <v>4133</v>
      </c>
      <c r="B752" t="s">
        <v>4150</v>
      </c>
      <c r="C752" t="s">
        <v>242</v>
      </c>
      <c r="D752" t="str">
        <f>VLOOKUP(C752,'Programas-Mestrado'!$C:$D,2,0)</f>
        <v>PPGEP</v>
      </c>
      <c r="E752" t="s">
        <v>258</v>
      </c>
      <c r="F752" s="10">
        <v>44440</v>
      </c>
      <c r="G752" s="10">
        <v>45138</v>
      </c>
      <c r="H752" t="s">
        <v>987</v>
      </c>
      <c r="I752" t="s">
        <v>7233</v>
      </c>
      <c r="J752" t="s">
        <v>1025</v>
      </c>
      <c r="K752" t="s">
        <v>3351</v>
      </c>
      <c r="N752" s="30"/>
      <c r="P752" s="30"/>
      <c r="Q752" s="30"/>
      <c r="R752" s="30"/>
      <c r="S752" s="30"/>
    </row>
    <row r="753" spans="1:19" x14ac:dyDescent="0.25">
      <c r="A753" t="s">
        <v>111</v>
      </c>
      <c r="B753" t="s">
        <v>2370</v>
      </c>
      <c r="C753" t="s">
        <v>242</v>
      </c>
      <c r="D753" t="str">
        <f>VLOOKUP(C753,'Programas-Mestrado'!$C:$D,2,0)</f>
        <v>PPGEP</v>
      </c>
      <c r="E753" t="s">
        <v>258</v>
      </c>
      <c r="F753" s="10">
        <v>43709</v>
      </c>
      <c r="G753" s="10">
        <v>43861</v>
      </c>
      <c r="H753" t="s">
        <v>987</v>
      </c>
      <c r="I753" t="s">
        <v>7233</v>
      </c>
      <c r="J753" t="s">
        <v>1028</v>
      </c>
      <c r="K753" t="s">
        <v>3351</v>
      </c>
      <c r="N753" s="30"/>
      <c r="P753" s="30"/>
      <c r="Q753" s="30"/>
      <c r="R753" s="30"/>
      <c r="S753" s="30"/>
    </row>
    <row r="754" spans="1:19" x14ac:dyDescent="0.25">
      <c r="A754" t="s">
        <v>5289</v>
      </c>
      <c r="B754" t="s">
        <v>5402</v>
      </c>
      <c r="C754" t="s">
        <v>242</v>
      </c>
      <c r="D754" t="str">
        <f>VLOOKUP(C754,'Programas-Mestrado'!$C:$D,2,0)</f>
        <v>PPGEP</v>
      </c>
      <c r="E754" t="s">
        <v>258</v>
      </c>
      <c r="F754" s="10">
        <v>44986</v>
      </c>
      <c r="G754" s="10">
        <v>45412</v>
      </c>
      <c r="H754" t="s">
        <v>987</v>
      </c>
      <c r="I754" t="s">
        <v>7233</v>
      </c>
      <c r="J754" t="s">
        <v>1025</v>
      </c>
      <c r="K754" t="s">
        <v>3351</v>
      </c>
      <c r="N754" s="30"/>
      <c r="P754" s="30"/>
      <c r="Q754" s="30"/>
      <c r="R754" s="30"/>
      <c r="S754" s="30"/>
    </row>
    <row r="755" spans="1:19" x14ac:dyDescent="0.25">
      <c r="A755" t="s">
        <v>3568</v>
      </c>
      <c r="B755" t="s">
        <v>3633</v>
      </c>
      <c r="C755" t="s">
        <v>242</v>
      </c>
      <c r="D755" t="str">
        <f>VLOOKUP(C755,'Programas-Mestrado'!$C:$D,2,0)</f>
        <v>PPGEP</v>
      </c>
      <c r="E755" t="s">
        <v>258</v>
      </c>
      <c r="F755" s="10">
        <v>44256</v>
      </c>
      <c r="G755" s="10">
        <v>44469</v>
      </c>
      <c r="H755" t="s">
        <v>987</v>
      </c>
      <c r="I755" t="s">
        <v>7233</v>
      </c>
      <c r="J755" t="s">
        <v>1024</v>
      </c>
      <c r="K755" t="s">
        <v>3351</v>
      </c>
      <c r="N755" s="30"/>
      <c r="P755" s="30"/>
      <c r="Q755" s="30"/>
      <c r="R755" s="30"/>
      <c r="S755" s="30"/>
    </row>
    <row r="756" spans="1:19" x14ac:dyDescent="0.25">
      <c r="A756" t="s">
        <v>995</v>
      </c>
      <c r="B756" t="s">
        <v>2371</v>
      </c>
      <c r="C756" t="s">
        <v>242</v>
      </c>
      <c r="D756" t="str">
        <f>VLOOKUP(C756,'Programas-Mestrado'!$C:$D,2,0)</f>
        <v>PPGEP</v>
      </c>
      <c r="E756" t="s">
        <v>258</v>
      </c>
      <c r="F756" s="10">
        <v>43709</v>
      </c>
      <c r="G756" s="10">
        <v>43738</v>
      </c>
      <c r="H756" t="s">
        <v>987</v>
      </c>
      <c r="I756" t="s">
        <v>7233</v>
      </c>
      <c r="J756" t="s">
        <v>1027</v>
      </c>
      <c r="K756" t="s">
        <v>3351</v>
      </c>
      <c r="N756" s="30"/>
      <c r="P756" s="30"/>
      <c r="Q756" s="30"/>
      <c r="R756" s="30"/>
      <c r="S756" s="30"/>
    </row>
    <row r="757" spans="1:19" x14ac:dyDescent="0.25">
      <c r="A757" t="s">
        <v>1013</v>
      </c>
      <c r="B757" t="s">
        <v>1810</v>
      </c>
      <c r="C757" t="s">
        <v>242</v>
      </c>
      <c r="D757" t="str">
        <f>VLOOKUP(C757,'Programas-Mestrado'!$C:$D,2,0)</f>
        <v>PPGEP</v>
      </c>
      <c r="E757" t="s">
        <v>258</v>
      </c>
      <c r="F757" s="10">
        <v>43862</v>
      </c>
      <c r="G757" s="10">
        <v>44255</v>
      </c>
      <c r="H757" t="s">
        <v>987</v>
      </c>
      <c r="I757" t="s">
        <v>7233</v>
      </c>
      <c r="J757" t="s">
        <v>1023</v>
      </c>
      <c r="K757" t="s">
        <v>3351</v>
      </c>
      <c r="N757" s="30"/>
      <c r="P757" s="30"/>
      <c r="Q757" s="30"/>
      <c r="R757" s="30"/>
      <c r="S757" s="30"/>
    </row>
    <row r="758" spans="1:19" x14ac:dyDescent="0.25">
      <c r="A758" t="s">
        <v>4289</v>
      </c>
      <c r="B758" t="s">
        <v>4291</v>
      </c>
      <c r="C758" t="s">
        <v>242</v>
      </c>
      <c r="D758" t="str">
        <f>VLOOKUP(C758,'Programas-Mestrado'!$C:$D,2,0)</f>
        <v>PPGEP</v>
      </c>
      <c r="E758" t="s">
        <v>258</v>
      </c>
      <c r="F758" s="10">
        <v>44593</v>
      </c>
      <c r="G758" s="10">
        <v>44620</v>
      </c>
      <c r="H758" t="s">
        <v>987</v>
      </c>
      <c r="I758" t="s">
        <v>7233</v>
      </c>
      <c r="J758" t="s">
        <v>1028</v>
      </c>
      <c r="K758" t="s">
        <v>3351</v>
      </c>
      <c r="N758" s="30"/>
      <c r="P758" s="30"/>
      <c r="Q758" s="30"/>
      <c r="R758" s="30"/>
      <c r="S758" s="30"/>
    </row>
    <row r="759" spans="1:19" x14ac:dyDescent="0.25">
      <c r="A759" t="s">
        <v>3569</v>
      </c>
      <c r="B759" t="s">
        <v>3634</v>
      </c>
      <c r="C759" t="s">
        <v>242</v>
      </c>
      <c r="D759" t="str">
        <f>VLOOKUP(C759,'Programas-Mestrado'!$C:$D,2,0)</f>
        <v>PPGEP</v>
      </c>
      <c r="E759" t="s">
        <v>258</v>
      </c>
      <c r="F759" s="10">
        <v>44256</v>
      </c>
      <c r="G759" s="10">
        <v>44620</v>
      </c>
      <c r="H759" t="s">
        <v>987</v>
      </c>
      <c r="I759" t="s">
        <v>7233</v>
      </c>
      <c r="J759" t="s">
        <v>1025</v>
      </c>
      <c r="K759" t="s">
        <v>3351</v>
      </c>
      <c r="N759" s="30"/>
      <c r="P759" s="30"/>
      <c r="Q759" s="30"/>
      <c r="R759" s="30"/>
      <c r="S759" s="30"/>
    </row>
    <row r="760" spans="1:19" x14ac:dyDescent="0.25">
      <c r="A760" t="s">
        <v>5562</v>
      </c>
      <c r="B760" t="s">
        <v>5579</v>
      </c>
      <c r="C760" t="s">
        <v>242</v>
      </c>
      <c r="D760" t="str">
        <f>VLOOKUP(C760,'Programas-Mestrado'!$C:$D,2,0)</f>
        <v>PPGEP</v>
      </c>
      <c r="E760" t="s">
        <v>258</v>
      </c>
      <c r="F760" s="10">
        <v>44621</v>
      </c>
      <c r="G760" s="10">
        <v>45138</v>
      </c>
      <c r="H760" t="s">
        <v>987</v>
      </c>
      <c r="I760" t="s">
        <v>7233</v>
      </c>
      <c r="J760" t="s">
        <v>1025</v>
      </c>
      <c r="K760" t="s">
        <v>3351</v>
      </c>
      <c r="N760" s="30"/>
      <c r="P760" s="30"/>
      <c r="Q760" s="30"/>
      <c r="R760" s="30"/>
      <c r="S760" s="30"/>
    </row>
    <row r="761" spans="1:19" x14ac:dyDescent="0.25">
      <c r="A761" t="s">
        <v>4000</v>
      </c>
      <c r="B761" t="s">
        <v>5771</v>
      </c>
      <c r="C761" t="s">
        <v>242</v>
      </c>
      <c r="D761" t="str">
        <f>VLOOKUP(C761,'Programas-Mestrado'!$C:$D,2,0)</f>
        <v>PPGEP</v>
      </c>
      <c r="E761" t="s">
        <v>258</v>
      </c>
      <c r="F761" s="10">
        <v>44409</v>
      </c>
      <c r="G761" s="10">
        <v>44985</v>
      </c>
      <c r="H761" t="s">
        <v>987</v>
      </c>
      <c r="I761" t="s">
        <v>7233</v>
      </c>
      <c r="J761" t="s">
        <v>1024</v>
      </c>
      <c r="K761" t="s">
        <v>3351</v>
      </c>
      <c r="N761" s="30"/>
      <c r="P761" s="30"/>
      <c r="Q761" s="30"/>
      <c r="R761" s="30"/>
      <c r="S761" s="30"/>
    </row>
    <row r="762" spans="1:19" x14ac:dyDescent="0.25">
      <c r="A762" t="s">
        <v>1015</v>
      </c>
      <c r="B762" t="s">
        <v>1811</v>
      </c>
      <c r="C762" t="s">
        <v>242</v>
      </c>
      <c r="D762" t="str">
        <f>VLOOKUP(C762,'Programas-Mestrado'!$C:$D,2,0)</f>
        <v>PPGEP</v>
      </c>
      <c r="E762" t="s">
        <v>258</v>
      </c>
      <c r="F762" s="10">
        <v>43862</v>
      </c>
      <c r="G762" s="10">
        <v>44592</v>
      </c>
      <c r="H762" t="s">
        <v>987</v>
      </c>
      <c r="I762" t="s">
        <v>7233</v>
      </c>
      <c r="J762" t="s">
        <v>1025</v>
      </c>
      <c r="K762" t="s">
        <v>3351</v>
      </c>
      <c r="N762" s="30"/>
      <c r="P762" s="30"/>
      <c r="Q762" s="30"/>
      <c r="R762" s="30"/>
      <c r="S762" s="30"/>
    </row>
    <row r="763" spans="1:19" x14ac:dyDescent="0.25">
      <c r="A763" t="s">
        <v>1263</v>
      </c>
      <c r="B763" t="s">
        <v>2050</v>
      </c>
      <c r="C763" t="s">
        <v>242</v>
      </c>
      <c r="D763" t="str">
        <f>VLOOKUP(C763,'Programas-Mestrado'!$C:$D,2,0)</f>
        <v>PPGEP</v>
      </c>
      <c r="E763" t="s">
        <v>258</v>
      </c>
      <c r="F763" s="10">
        <v>43891</v>
      </c>
      <c r="G763" s="10">
        <v>44377</v>
      </c>
      <c r="H763" t="s">
        <v>987</v>
      </c>
      <c r="I763" t="s">
        <v>7233</v>
      </c>
      <c r="J763" t="s">
        <v>1023</v>
      </c>
      <c r="K763" t="s">
        <v>3351</v>
      </c>
      <c r="N763" s="30"/>
      <c r="P763" s="30"/>
      <c r="Q763" s="30"/>
      <c r="R763" s="30"/>
      <c r="S763" s="30"/>
    </row>
    <row r="764" spans="1:19" x14ac:dyDescent="0.25">
      <c r="A764" t="s">
        <v>807</v>
      </c>
      <c r="B764" t="s">
        <v>1812</v>
      </c>
      <c r="C764" t="s">
        <v>242</v>
      </c>
      <c r="D764" t="str">
        <f>VLOOKUP(C764,'Programas-Mestrado'!$C:$D,2,0)</f>
        <v>PPGEP</v>
      </c>
      <c r="E764" t="s">
        <v>258</v>
      </c>
      <c r="F764" s="10">
        <v>43709</v>
      </c>
      <c r="G764" s="10">
        <v>44255</v>
      </c>
      <c r="H764" t="s">
        <v>987</v>
      </c>
      <c r="I764" t="s">
        <v>7233</v>
      </c>
      <c r="J764" t="s">
        <v>1025</v>
      </c>
      <c r="K764" t="s">
        <v>3351</v>
      </c>
      <c r="N764" s="30"/>
      <c r="P764" s="30"/>
      <c r="Q764" s="30"/>
      <c r="R764" s="30"/>
      <c r="S764" s="30"/>
    </row>
    <row r="765" spans="1:19" x14ac:dyDescent="0.25">
      <c r="A765" t="s">
        <v>114</v>
      </c>
      <c r="B765" t="s">
        <v>2372</v>
      </c>
      <c r="C765" t="s">
        <v>242</v>
      </c>
      <c r="D765" t="str">
        <f>VLOOKUP(C765,'Programas-Mestrado'!$C:$D,2,0)</f>
        <v>PPGEP</v>
      </c>
      <c r="E765" t="s">
        <v>258</v>
      </c>
      <c r="F765" s="10">
        <v>43709</v>
      </c>
      <c r="G765" s="10">
        <v>43861</v>
      </c>
      <c r="H765" t="s">
        <v>987</v>
      </c>
      <c r="I765" t="s">
        <v>7233</v>
      </c>
      <c r="J765" t="s">
        <v>1025</v>
      </c>
      <c r="K765" t="s">
        <v>3351</v>
      </c>
      <c r="N765" s="30"/>
      <c r="P765" s="30"/>
      <c r="Q765" s="30"/>
      <c r="R765" s="30"/>
      <c r="S765" s="30"/>
    </row>
    <row r="766" spans="1:19" x14ac:dyDescent="0.25">
      <c r="A766" t="s">
        <v>4675</v>
      </c>
      <c r="B766" t="s">
        <v>4684</v>
      </c>
      <c r="C766" t="s">
        <v>242</v>
      </c>
      <c r="D766" t="str">
        <f>VLOOKUP(C766,'Programas-Mestrado'!$C:$D,2,0)</f>
        <v>PPGEP</v>
      </c>
      <c r="E766" t="s">
        <v>258</v>
      </c>
      <c r="F766" s="10">
        <v>44652</v>
      </c>
      <c r="G766" s="10">
        <v>45351</v>
      </c>
      <c r="H766" t="s">
        <v>987</v>
      </c>
      <c r="I766" t="s">
        <v>7233</v>
      </c>
      <c r="J766" t="s">
        <v>3381</v>
      </c>
      <c r="K766" t="s">
        <v>3351</v>
      </c>
      <c r="N766" s="30"/>
      <c r="P766" s="30"/>
      <c r="Q766" s="30"/>
      <c r="R766" s="30"/>
      <c r="S766" s="30"/>
    </row>
    <row r="767" spans="1:19" x14ac:dyDescent="0.25">
      <c r="A767" t="s">
        <v>1145</v>
      </c>
      <c r="B767" t="s">
        <v>1813</v>
      </c>
      <c r="C767" t="s">
        <v>242</v>
      </c>
      <c r="D767" t="str">
        <f>VLOOKUP(C767,'Programas-Mestrado'!$C:$D,2,0)</f>
        <v>PPGEP</v>
      </c>
      <c r="E767" t="s">
        <v>258</v>
      </c>
      <c r="F767" s="10">
        <v>43891</v>
      </c>
      <c r="G767" s="10">
        <v>44439</v>
      </c>
      <c r="H767" t="s">
        <v>987</v>
      </c>
      <c r="I767" t="s">
        <v>7233</v>
      </c>
      <c r="J767" t="s">
        <v>1025</v>
      </c>
      <c r="K767" t="s">
        <v>3351</v>
      </c>
      <c r="N767" s="30"/>
      <c r="P767" s="30"/>
      <c r="Q767" s="30"/>
      <c r="R767" s="30"/>
      <c r="S767" s="30"/>
    </row>
    <row r="768" spans="1:19" x14ac:dyDescent="0.25">
      <c r="A768" t="s">
        <v>808</v>
      </c>
      <c r="B768" t="s">
        <v>1814</v>
      </c>
      <c r="C768" t="s">
        <v>242</v>
      </c>
      <c r="D768" t="str">
        <f>VLOOKUP(C768,'Programas-Mestrado'!$C:$D,2,0)</f>
        <v>PPGEP</v>
      </c>
      <c r="E768" t="s">
        <v>258</v>
      </c>
      <c r="F768" s="10">
        <v>43709</v>
      </c>
      <c r="G768" s="10">
        <v>44408</v>
      </c>
      <c r="H768" t="s">
        <v>987</v>
      </c>
      <c r="I768" t="s">
        <v>7233</v>
      </c>
      <c r="J768" t="s">
        <v>1025</v>
      </c>
      <c r="K768" t="s">
        <v>3351</v>
      </c>
      <c r="N768" s="30"/>
      <c r="P768" s="30"/>
      <c r="Q768" s="30"/>
      <c r="R768" s="30"/>
      <c r="S768" s="30"/>
    </row>
    <row r="769" spans="1:19" x14ac:dyDescent="0.25">
      <c r="A769" t="s">
        <v>3570</v>
      </c>
      <c r="B769" t="s">
        <v>3635</v>
      </c>
      <c r="C769" t="s">
        <v>242</v>
      </c>
      <c r="D769" t="str">
        <f>VLOOKUP(C769,'Programas-Mestrado'!$C:$D,2,0)</f>
        <v>PPGEP</v>
      </c>
      <c r="E769" t="s">
        <v>258</v>
      </c>
      <c r="F769" s="10">
        <v>44256</v>
      </c>
      <c r="G769" s="10">
        <v>44651</v>
      </c>
      <c r="H769" t="s">
        <v>987</v>
      </c>
      <c r="I769" t="s">
        <v>7233</v>
      </c>
      <c r="J769" t="s">
        <v>1025</v>
      </c>
      <c r="K769" t="s">
        <v>3351</v>
      </c>
      <c r="N769" s="30"/>
      <c r="P769" s="30"/>
      <c r="Q769" s="30"/>
      <c r="R769" s="30"/>
      <c r="S769" s="30"/>
    </row>
    <row r="770" spans="1:19" x14ac:dyDescent="0.25">
      <c r="A770" t="s">
        <v>983</v>
      </c>
      <c r="B770" t="s">
        <v>1815</v>
      </c>
      <c r="C770" t="s">
        <v>242</v>
      </c>
      <c r="D770" t="str">
        <f>VLOOKUP(C770,'Programas-Mestrado'!$C:$D,2,0)</f>
        <v>PPGEP</v>
      </c>
      <c r="E770" t="s">
        <v>258</v>
      </c>
      <c r="F770" s="10">
        <v>43739</v>
      </c>
      <c r="G770" s="10">
        <v>44255</v>
      </c>
      <c r="H770" t="s">
        <v>987</v>
      </c>
      <c r="I770" t="s">
        <v>7233</v>
      </c>
      <c r="J770" t="s">
        <v>1025</v>
      </c>
      <c r="K770" t="s">
        <v>3351</v>
      </c>
      <c r="N770" s="30"/>
      <c r="P770" s="30"/>
      <c r="Q770" s="30"/>
      <c r="R770" s="30"/>
      <c r="S770" s="30"/>
    </row>
    <row r="771" spans="1:19" x14ac:dyDescent="0.25">
      <c r="A771" t="s">
        <v>116</v>
      </c>
      <c r="B771" t="s">
        <v>2373</v>
      </c>
      <c r="C771" t="s">
        <v>242</v>
      </c>
      <c r="D771" t="str">
        <f>VLOOKUP(C771,'Programas-Mestrado'!$C:$D,2,0)</f>
        <v>PPGEP</v>
      </c>
      <c r="E771" t="s">
        <v>258</v>
      </c>
      <c r="F771" s="10">
        <v>43709</v>
      </c>
      <c r="G771" s="10">
        <v>43861</v>
      </c>
      <c r="H771" t="s">
        <v>987</v>
      </c>
      <c r="I771" t="s">
        <v>7233</v>
      </c>
      <c r="J771" t="s">
        <v>1028</v>
      </c>
      <c r="K771" t="s">
        <v>3351</v>
      </c>
      <c r="N771" s="30"/>
      <c r="P771" s="30"/>
      <c r="Q771" s="30"/>
      <c r="R771" s="30"/>
      <c r="S771" s="30"/>
    </row>
    <row r="772" spans="1:19" x14ac:dyDescent="0.25">
      <c r="A772" t="s">
        <v>6332</v>
      </c>
      <c r="B772" t="s">
        <v>6349</v>
      </c>
      <c r="C772" t="s">
        <v>242</v>
      </c>
      <c r="D772" t="str">
        <f>VLOOKUP(C772,'Programas-Mestrado'!$C:$D,2,0)</f>
        <v>PPGEP</v>
      </c>
      <c r="E772" t="s">
        <v>258</v>
      </c>
      <c r="F772" s="10">
        <v>45139</v>
      </c>
      <c r="G772" s="10">
        <v>45351</v>
      </c>
      <c r="H772" t="s">
        <v>987</v>
      </c>
      <c r="I772" t="s">
        <v>7233</v>
      </c>
      <c r="J772" t="s">
        <v>1026</v>
      </c>
      <c r="K772" t="s">
        <v>3351</v>
      </c>
      <c r="N772" s="30"/>
      <c r="P772" s="30"/>
      <c r="Q772" s="30"/>
      <c r="R772" s="30"/>
      <c r="S772" s="30"/>
    </row>
    <row r="773" spans="1:19" x14ac:dyDescent="0.25">
      <c r="A773" t="s">
        <v>117</v>
      </c>
      <c r="B773" t="s">
        <v>2374</v>
      </c>
      <c r="C773" t="s">
        <v>242</v>
      </c>
      <c r="D773" t="str">
        <f>VLOOKUP(C773,'Programas-Mestrado'!$C:$D,2,0)</f>
        <v>PPGEP</v>
      </c>
      <c r="E773" t="s">
        <v>258</v>
      </c>
      <c r="F773" s="10">
        <v>43709</v>
      </c>
      <c r="G773" s="10">
        <v>43861</v>
      </c>
      <c r="H773" t="s">
        <v>987</v>
      </c>
      <c r="I773" t="s">
        <v>7233</v>
      </c>
      <c r="J773" t="s">
        <v>1024</v>
      </c>
      <c r="K773" t="s">
        <v>3351</v>
      </c>
      <c r="N773" s="30"/>
      <c r="P773" s="30"/>
      <c r="Q773" s="30"/>
      <c r="R773" s="30"/>
      <c r="S773" s="30"/>
    </row>
    <row r="774" spans="1:19" x14ac:dyDescent="0.25">
      <c r="A774" t="s">
        <v>699</v>
      </c>
      <c r="B774" t="s">
        <v>2375</v>
      </c>
      <c r="C774" t="s">
        <v>242</v>
      </c>
      <c r="D774" t="str">
        <f>VLOOKUP(C774,'Programas-Mestrado'!$C:$D,2,0)</f>
        <v>PPGEP</v>
      </c>
      <c r="E774" t="s">
        <v>258</v>
      </c>
      <c r="F774" s="10">
        <v>43709</v>
      </c>
      <c r="G774" s="10">
        <v>43769</v>
      </c>
      <c r="H774" t="s">
        <v>987</v>
      </c>
      <c r="I774" t="s">
        <v>7233</v>
      </c>
      <c r="J774" t="s">
        <v>1026</v>
      </c>
      <c r="K774" t="s">
        <v>3351</v>
      </c>
      <c r="N774" s="30"/>
      <c r="P774" s="30"/>
      <c r="Q774" s="30"/>
      <c r="R774" s="30"/>
      <c r="S774" s="30"/>
    </row>
    <row r="775" spans="1:19" x14ac:dyDescent="0.25">
      <c r="A775" t="s">
        <v>809</v>
      </c>
      <c r="B775" t="s">
        <v>2376</v>
      </c>
      <c r="C775" t="s">
        <v>242</v>
      </c>
      <c r="D775" t="str">
        <f>VLOOKUP(C775,'Programas-Mestrado'!$C:$D,2,0)</f>
        <v>PPGEP</v>
      </c>
      <c r="E775" t="s">
        <v>258</v>
      </c>
      <c r="F775" s="10">
        <v>43709</v>
      </c>
      <c r="G775" s="10">
        <v>43890</v>
      </c>
      <c r="H775" t="s">
        <v>987</v>
      </c>
      <c r="I775" t="s">
        <v>7233</v>
      </c>
      <c r="J775" t="s">
        <v>1025</v>
      </c>
      <c r="K775" t="s">
        <v>3351</v>
      </c>
      <c r="N775" s="30"/>
      <c r="P775" s="30"/>
      <c r="Q775" s="30"/>
      <c r="R775" s="30"/>
      <c r="S775" s="30"/>
    </row>
    <row r="776" spans="1:19" x14ac:dyDescent="0.25">
      <c r="A776" t="s">
        <v>1012</v>
      </c>
      <c r="B776" t="s">
        <v>1816</v>
      </c>
      <c r="C776" t="s">
        <v>242</v>
      </c>
      <c r="D776" t="str">
        <f>VLOOKUP(C776,'Programas-Mestrado'!$C:$D,2,0)</f>
        <v>PPGEP</v>
      </c>
      <c r="E776" t="s">
        <v>258</v>
      </c>
      <c r="F776" s="10">
        <v>43862</v>
      </c>
      <c r="G776" s="10">
        <v>44592</v>
      </c>
      <c r="H776" t="s">
        <v>987</v>
      </c>
      <c r="I776" t="s">
        <v>7233</v>
      </c>
      <c r="J776" t="s">
        <v>1025</v>
      </c>
      <c r="K776" t="s">
        <v>3351</v>
      </c>
      <c r="N776" s="30"/>
      <c r="P776" s="30"/>
      <c r="Q776" s="30"/>
      <c r="R776" s="30"/>
      <c r="S776" s="30"/>
    </row>
    <row r="777" spans="1:19" x14ac:dyDescent="0.25">
      <c r="A777" t="s">
        <v>4304</v>
      </c>
      <c r="B777" t="s">
        <v>4394</v>
      </c>
      <c r="C777" t="s">
        <v>242</v>
      </c>
      <c r="D777" t="str">
        <f>VLOOKUP(C777,'Programas-Mestrado'!$C:$D,2,0)</f>
        <v>PPGEP</v>
      </c>
      <c r="E777" t="s">
        <v>258</v>
      </c>
      <c r="F777" s="10">
        <v>44621</v>
      </c>
      <c r="G777" s="10">
        <v>45351</v>
      </c>
      <c r="H777" t="s">
        <v>987</v>
      </c>
      <c r="I777" t="s">
        <v>7233</v>
      </c>
      <c r="J777" t="s">
        <v>3381</v>
      </c>
      <c r="K777" t="s">
        <v>3351</v>
      </c>
      <c r="N777" s="30"/>
      <c r="P777" s="30"/>
      <c r="Q777" s="30"/>
      <c r="R777" s="30"/>
      <c r="S777" s="30"/>
    </row>
    <row r="778" spans="1:19" x14ac:dyDescent="0.25">
      <c r="A778" t="s">
        <v>810</v>
      </c>
      <c r="B778" t="s">
        <v>1817</v>
      </c>
      <c r="C778" t="s">
        <v>242</v>
      </c>
      <c r="D778" t="str">
        <f>VLOOKUP(C778,'Programas-Mestrado'!$C:$D,2,0)</f>
        <v>PPGEP</v>
      </c>
      <c r="E778" t="s">
        <v>258</v>
      </c>
      <c r="F778" s="10">
        <v>43709</v>
      </c>
      <c r="G778" s="10">
        <v>44255</v>
      </c>
      <c r="H778" t="s">
        <v>987</v>
      </c>
      <c r="I778" t="s">
        <v>7233</v>
      </c>
      <c r="J778" t="s">
        <v>1025</v>
      </c>
      <c r="K778" t="s">
        <v>3351</v>
      </c>
      <c r="N778" s="30"/>
      <c r="P778" s="30"/>
      <c r="Q778" s="30"/>
      <c r="R778" s="30"/>
      <c r="S778" s="30"/>
    </row>
    <row r="779" spans="1:19" x14ac:dyDescent="0.25">
      <c r="A779" t="s">
        <v>5606</v>
      </c>
      <c r="B779" t="s">
        <v>5772</v>
      </c>
      <c r="C779" t="s">
        <v>242</v>
      </c>
      <c r="D779" t="str">
        <f>VLOOKUP(C779,'Programas-Mestrado'!$C:$D,2,0)</f>
        <v>PPGEP</v>
      </c>
      <c r="E779" t="s">
        <v>258</v>
      </c>
      <c r="F779" s="10">
        <v>44256</v>
      </c>
      <c r="G779" s="10">
        <v>44985</v>
      </c>
      <c r="H779" t="s">
        <v>987</v>
      </c>
      <c r="I779" t="s">
        <v>7233</v>
      </c>
      <c r="J779" t="s">
        <v>1025</v>
      </c>
      <c r="K779" t="s">
        <v>3351</v>
      </c>
      <c r="N779" s="30"/>
      <c r="P779" s="30"/>
      <c r="Q779" s="30"/>
      <c r="R779" s="30"/>
      <c r="S779" s="30"/>
    </row>
    <row r="780" spans="1:19" x14ac:dyDescent="0.25">
      <c r="A780" t="s">
        <v>6333</v>
      </c>
      <c r="B780" t="s">
        <v>6350</v>
      </c>
      <c r="C780" t="s">
        <v>242</v>
      </c>
      <c r="D780" t="str">
        <f>VLOOKUP(C780,'Programas-Mestrado'!$C:$D,2,0)</f>
        <v>PPGEP</v>
      </c>
      <c r="E780" t="s">
        <v>258</v>
      </c>
      <c r="F780" s="10">
        <v>45139</v>
      </c>
      <c r="G780" s="10">
        <v>45322</v>
      </c>
      <c r="H780" t="s">
        <v>987</v>
      </c>
      <c r="I780" t="s">
        <v>7233</v>
      </c>
      <c r="J780" t="s">
        <v>1026</v>
      </c>
      <c r="K780" t="s">
        <v>3351</v>
      </c>
      <c r="N780" s="30"/>
      <c r="P780" s="30"/>
      <c r="Q780" s="30"/>
      <c r="R780" s="30"/>
      <c r="S780" s="30"/>
    </row>
    <row r="781" spans="1:19" x14ac:dyDescent="0.25">
      <c r="A781" t="s">
        <v>3960</v>
      </c>
      <c r="B781" t="s">
        <v>3974</v>
      </c>
      <c r="C781" t="s">
        <v>242</v>
      </c>
      <c r="D781" t="str">
        <f>VLOOKUP(C781,'Programas-Mestrado'!$C:$D,2,0)</f>
        <v>PPGEP</v>
      </c>
      <c r="E781" t="s">
        <v>258</v>
      </c>
      <c r="F781" s="10">
        <v>44378</v>
      </c>
      <c r="G781" s="10">
        <v>45107</v>
      </c>
      <c r="H781" t="s">
        <v>987</v>
      </c>
      <c r="I781" t="s">
        <v>7233</v>
      </c>
      <c r="J781" t="s">
        <v>3381</v>
      </c>
      <c r="K781" t="s">
        <v>3351</v>
      </c>
      <c r="N781" s="30"/>
      <c r="P781" s="30"/>
      <c r="Q781" s="30"/>
      <c r="R781" s="30"/>
      <c r="S781" s="30"/>
    </row>
    <row r="782" spans="1:19" x14ac:dyDescent="0.25">
      <c r="A782" t="s">
        <v>811</v>
      </c>
      <c r="B782" t="s">
        <v>1819</v>
      </c>
      <c r="C782" t="s">
        <v>242</v>
      </c>
      <c r="D782" t="str">
        <f>VLOOKUP(C782,'Programas-Mestrado'!$C:$D,2,0)</f>
        <v>PPGEP</v>
      </c>
      <c r="E782" t="s">
        <v>258</v>
      </c>
      <c r="F782" s="10">
        <v>43709</v>
      </c>
      <c r="G782" s="10">
        <v>44439</v>
      </c>
      <c r="H782" t="s">
        <v>987</v>
      </c>
      <c r="I782" t="s">
        <v>7233</v>
      </c>
      <c r="J782" t="s">
        <v>1025</v>
      </c>
      <c r="K782" t="s">
        <v>3351</v>
      </c>
      <c r="N782" s="30"/>
      <c r="P782" s="30"/>
      <c r="Q782" s="30"/>
      <c r="R782" s="30"/>
      <c r="S782" s="30"/>
    </row>
    <row r="783" spans="1:19" x14ac:dyDescent="0.25">
      <c r="A783" t="s">
        <v>122</v>
      </c>
      <c r="B783" t="s">
        <v>2377</v>
      </c>
      <c r="C783" t="s">
        <v>242</v>
      </c>
      <c r="D783" t="str">
        <f>VLOOKUP(C783,'Programas-Mestrado'!$C:$D,2,0)</f>
        <v>PPGEP</v>
      </c>
      <c r="E783" t="s">
        <v>258</v>
      </c>
      <c r="F783" s="10">
        <v>43709</v>
      </c>
      <c r="G783" s="10">
        <v>43861</v>
      </c>
      <c r="H783" t="s">
        <v>987</v>
      </c>
      <c r="I783" t="s">
        <v>7233</v>
      </c>
      <c r="J783" t="s">
        <v>1024</v>
      </c>
      <c r="K783" t="s">
        <v>3351</v>
      </c>
      <c r="N783" s="30"/>
      <c r="P783" s="30"/>
      <c r="Q783" s="30"/>
      <c r="R783" s="30"/>
      <c r="S783" s="30"/>
    </row>
    <row r="784" spans="1:19" x14ac:dyDescent="0.25">
      <c r="A784" t="s">
        <v>4173</v>
      </c>
      <c r="B784" t="s">
        <v>5773</v>
      </c>
      <c r="C784" t="s">
        <v>242</v>
      </c>
      <c r="D784" t="str">
        <f>VLOOKUP(C784,'Programas-Mestrado'!$C:$D,2,0)</f>
        <v>PPGEP</v>
      </c>
      <c r="E784" t="s">
        <v>258</v>
      </c>
      <c r="F784" s="10">
        <v>44470</v>
      </c>
      <c r="G784" s="10">
        <v>44985</v>
      </c>
      <c r="H784" t="s">
        <v>987</v>
      </c>
      <c r="I784" t="s">
        <v>7233</v>
      </c>
      <c r="J784" t="s">
        <v>1025</v>
      </c>
      <c r="K784" t="s">
        <v>3351</v>
      </c>
      <c r="N784" s="30"/>
      <c r="P784" s="30"/>
      <c r="Q784" s="30"/>
      <c r="R784" s="30"/>
      <c r="S784" s="30"/>
    </row>
    <row r="785" spans="1:19" x14ac:dyDescent="0.25">
      <c r="A785" t="s">
        <v>1003</v>
      </c>
      <c r="B785" t="s">
        <v>1820</v>
      </c>
      <c r="C785" t="s">
        <v>242</v>
      </c>
      <c r="D785" t="str">
        <f>VLOOKUP(C785,'Programas-Mestrado'!$C:$D,2,0)</f>
        <v>PPGEP</v>
      </c>
      <c r="E785" t="s">
        <v>258</v>
      </c>
      <c r="F785" s="10">
        <v>43770</v>
      </c>
      <c r="G785" s="10">
        <v>44255</v>
      </c>
      <c r="H785" t="s">
        <v>987</v>
      </c>
      <c r="I785" t="s">
        <v>7233</v>
      </c>
      <c r="J785" t="s">
        <v>1025</v>
      </c>
      <c r="K785" t="s">
        <v>3351</v>
      </c>
      <c r="N785" s="30"/>
      <c r="P785" s="30"/>
      <c r="Q785" s="30"/>
      <c r="R785" s="30"/>
      <c r="S785" s="30"/>
    </row>
    <row r="786" spans="1:19" x14ac:dyDescent="0.25">
      <c r="A786" t="s">
        <v>7237</v>
      </c>
      <c r="B786" t="s">
        <v>7251</v>
      </c>
      <c r="C786" t="s">
        <v>243</v>
      </c>
      <c r="D786" t="str">
        <f>VLOOKUP(C786,'Programas-Mestrado'!$C:$D,2,0)</f>
        <v>PPGEU</v>
      </c>
      <c r="E786" t="s">
        <v>517</v>
      </c>
      <c r="F786" s="10">
        <v>45444</v>
      </c>
      <c r="G786" s="10">
        <v>45504</v>
      </c>
      <c r="H786" t="s">
        <v>987</v>
      </c>
      <c r="I786" t="s">
        <v>7233</v>
      </c>
      <c r="J786" t="s">
        <v>3787</v>
      </c>
      <c r="K786" t="s">
        <v>3351</v>
      </c>
      <c r="N786" s="30"/>
      <c r="P786" s="30"/>
      <c r="Q786" s="30"/>
      <c r="R786" s="30"/>
      <c r="S786" s="30"/>
    </row>
    <row r="787" spans="1:19" x14ac:dyDescent="0.25">
      <c r="A787" t="s">
        <v>386</v>
      </c>
      <c r="B787" t="s">
        <v>1555</v>
      </c>
      <c r="C787" t="s">
        <v>243</v>
      </c>
      <c r="D787" t="str">
        <f>VLOOKUP(C787,'Programas-Mestrado'!$C:$D,2,0)</f>
        <v>PPGEU</v>
      </c>
      <c r="E787" t="s">
        <v>517</v>
      </c>
      <c r="F787" s="10">
        <v>43709</v>
      </c>
      <c r="G787" s="10">
        <v>44316</v>
      </c>
      <c r="H787" t="s">
        <v>987</v>
      </c>
      <c r="I787" t="s">
        <v>7233</v>
      </c>
      <c r="J787" t="s">
        <v>1024</v>
      </c>
      <c r="K787" t="s">
        <v>3351</v>
      </c>
      <c r="N787" s="30"/>
      <c r="P787" s="30"/>
      <c r="Q787" s="30"/>
      <c r="R787" s="30"/>
      <c r="S787" s="30"/>
    </row>
    <row r="788" spans="1:19" x14ac:dyDescent="0.25">
      <c r="A788" t="s">
        <v>555</v>
      </c>
      <c r="B788" t="s">
        <v>1556</v>
      </c>
      <c r="C788" t="s">
        <v>243</v>
      </c>
      <c r="D788" t="str">
        <f>VLOOKUP(C788,'Programas-Mestrado'!$C:$D,2,0)</f>
        <v>PPGEU</v>
      </c>
      <c r="E788" t="s">
        <v>517</v>
      </c>
      <c r="F788" s="10">
        <v>43709</v>
      </c>
      <c r="G788" s="10">
        <v>45107</v>
      </c>
      <c r="H788" t="s">
        <v>987</v>
      </c>
      <c r="I788" t="s">
        <v>7233</v>
      </c>
      <c r="J788" t="s">
        <v>3381</v>
      </c>
      <c r="K788" t="s">
        <v>3351</v>
      </c>
      <c r="N788" s="30"/>
      <c r="P788" s="30"/>
      <c r="Q788" s="30"/>
      <c r="R788" s="30"/>
      <c r="S788" s="30"/>
    </row>
    <row r="789" spans="1:19" x14ac:dyDescent="0.25">
      <c r="A789" t="s">
        <v>524</v>
      </c>
      <c r="B789" t="s">
        <v>1557</v>
      </c>
      <c r="C789" t="s">
        <v>243</v>
      </c>
      <c r="D789" t="str">
        <f>VLOOKUP(C789,'Programas-Mestrado'!$C:$D,2,0)</f>
        <v>PPGEU</v>
      </c>
      <c r="E789" t="s">
        <v>517</v>
      </c>
      <c r="F789" s="10">
        <v>43709</v>
      </c>
      <c r="G789" s="10">
        <v>44742</v>
      </c>
      <c r="H789" t="s">
        <v>987</v>
      </c>
      <c r="I789" t="s">
        <v>7233</v>
      </c>
      <c r="J789" t="s">
        <v>1024</v>
      </c>
      <c r="K789" t="s">
        <v>3351</v>
      </c>
      <c r="N789" s="30"/>
      <c r="P789" s="30"/>
      <c r="Q789" s="30"/>
      <c r="R789" s="30"/>
      <c r="S789" s="30"/>
    </row>
    <row r="790" spans="1:19" x14ac:dyDescent="0.25">
      <c r="A790" t="s">
        <v>388</v>
      </c>
      <c r="B790" t="s">
        <v>1558</v>
      </c>
      <c r="C790" t="s">
        <v>243</v>
      </c>
      <c r="D790" t="str">
        <f>VLOOKUP(C790,'Programas-Mestrado'!$C:$D,2,0)</f>
        <v>PPGEU</v>
      </c>
      <c r="E790" t="s">
        <v>517</v>
      </c>
      <c r="F790" s="10">
        <v>43709</v>
      </c>
      <c r="G790" s="10">
        <v>44895</v>
      </c>
      <c r="H790" t="s">
        <v>987</v>
      </c>
      <c r="I790" t="s">
        <v>7233</v>
      </c>
      <c r="J790" t="s">
        <v>1024</v>
      </c>
      <c r="K790" t="s">
        <v>3351</v>
      </c>
      <c r="N790" s="30"/>
      <c r="P790" s="30"/>
      <c r="Q790" s="30"/>
      <c r="R790" s="30"/>
      <c r="S790" s="30"/>
    </row>
    <row r="791" spans="1:19" x14ac:dyDescent="0.25">
      <c r="A791" t="s">
        <v>2437</v>
      </c>
      <c r="B791" t="s">
        <v>2443</v>
      </c>
      <c r="C791" t="s">
        <v>243</v>
      </c>
      <c r="D791" t="str">
        <f>VLOOKUP(C791,'Programas-Mestrado'!$C:$D,2,0)</f>
        <v>PPGEU</v>
      </c>
      <c r="E791" t="s">
        <v>517</v>
      </c>
      <c r="F791" s="10">
        <v>43952</v>
      </c>
      <c r="G791" s="10">
        <v>45291</v>
      </c>
      <c r="H791" t="s">
        <v>987</v>
      </c>
      <c r="I791" t="s">
        <v>7233</v>
      </c>
      <c r="J791" t="s">
        <v>1024</v>
      </c>
      <c r="K791" t="s">
        <v>3351</v>
      </c>
      <c r="N791" s="30"/>
      <c r="P791" s="30"/>
      <c r="Q791" s="30"/>
      <c r="R791" s="30"/>
      <c r="S791" s="30"/>
    </row>
    <row r="792" spans="1:19" x14ac:dyDescent="0.25">
      <c r="A792" t="s">
        <v>556</v>
      </c>
      <c r="B792" t="s">
        <v>2073</v>
      </c>
      <c r="C792" t="s">
        <v>243</v>
      </c>
      <c r="D792" t="str">
        <f>VLOOKUP(C792,'Programas-Mestrado'!$C:$D,2,0)</f>
        <v>PPGEU</v>
      </c>
      <c r="E792" t="s">
        <v>517</v>
      </c>
      <c r="F792" s="10">
        <v>43709</v>
      </c>
      <c r="G792" s="10">
        <v>44651</v>
      </c>
      <c r="H792" t="s">
        <v>987</v>
      </c>
      <c r="I792" t="s">
        <v>7233</v>
      </c>
      <c r="J792" t="s">
        <v>1024</v>
      </c>
      <c r="K792" t="s">
        <v>3351</v>
      </c>
      <c r="N792" s="30"/>
      <c r="P792" s="30"/>
      <c r="Q792" s="30"/>
      <c r="R792" s="30"/>
      <c r="S792" s="30"/>
    </row>
    <row r="793" spans="1:19" x14ac:dyDescent="0.25">
      <c r="A793" t="s">
        <v>389</v>
      </c>
      <c r="B793" t="s">
        <v>1559</v>
      </c>
      <c r="C793" t="s">
        <v>243</v>
      </c>
      <c r="D793" t="str">
        <f>VLOOKUP(C793,'Programas-Mestrado'!$C:$D,2,0)</f>
        <v>PPGEU</v>
      </c>
      <c r="E793" t="s">
        <v>517</v>
      </c>
      <c r="F793" s="10">
        <v>43709</v>
      </c>
      <c r="G793" s="10">
        <v>44135</v>
      </c>
      <c r="H793" t="s">
        <v>987</v>
      </c>
      <c r="I793" t="s">
        <v>7233</v>
      </c>
      <c r="J793" t="s">
        <v>1024</v>
      </c>
      <c r="K793" t="s">
        <v>3351</v>
      </c>
      <c r="N793" s="30"/>
      <c r="P793" s="30"/>
      <c r="Q793" s="30"/>
      <c r="R793" s="30"/>
      <c r="S793" s="30"/>
    </row>
    <row r="794" spans="1:19" x14ac:dyDescent="0.25">
      <c r="A794" t="s">
        <v>390</v>
      </c>
      <c r="B794" t="s">
        <v>1560</v>
      </c>
      <c r="C794" t="s">
        <v>243</v>
      </c>
      <c r="D794" t="str">
        <f>VLOOKUP(C794,'Programas-Mestrado'!$C:$D,2,0)</f>
        <v>PPGEU</v>
      </c>
      <c r="E794" t="s">
        <v>517</v>
      </c>
      <c r="F794" s="10">
        <v>43709</v>
      </c>
      <c r="G794" s="10">
        <v>44651</v>
      </c>
      <c r="H794" t="s">
        <v>987</v>
      </c>
      <c r="I794" t="s">
        <v>7233</v>
      </c>
      <c r="J794" t="s">
        <v>1024</v>
      </c>
      <c r="K794" t="s">
        <v>3351</v>
      </c>
      <c r="N794" s="30"/>
      <c r="P794" s="30"/>
      <c r="Q794" s="30"/>
      <c r="R794" s="30"/>
      <c r="S794" s="30"/>
    </row>
    <row r="795" spans="1:19" x14ac:dyDescent="0.25">
      <c r="A795" t="s">
        <v>3496</v>
      </c>
      <c r="B795" t="s">
        <v>3501</v>
      </c>
      <c r="C795" t="s">
        <v>243</v>
      </c>
      <c r="D795" t="str">
        <f>VLOOKUP(C795,'Programas-Mestrado'!$C:$D,2,0)</f>
        <v>PPGEU</v>
      </c>
      <c r="E795" t="s">
        <v>517</v>
      </c>
      <c r="F795" s="10">
        <v>44136</v>
      </c>
      <c r="G795" s="10">
        <v>45351</v>
      </c>
      <c r="H795" t="s">
        <v>987</v>
      </c>
      <c r="I795" t="s">
        <v>7233</v>
      </c>
      <c r="J795" t="s">
        <v>1024</v>
      </c>
      <c r="K795" t="s">
        <v>3351</v>
      </c>
      <c r="N795" s="30"/>
      <c r="P795" s="30"/>
      <c r="Q795" s="30"/>
      <c r="R795" s="30"/>
      <c r="S795" s="30"/>
    </row>
    <row r="796" spans="1:19" x14ac:dyDescent="0.25">
      <c r="A796" t="s">
        <v>391</v>
      </c>
      <c r="B796" t="s">
        <v>1561</v>
      </c>
      <c r="C796" t="s">
        <v>243</v>
      </c>
      <c r="D796" t="str">
        <f>VLOOKUP(C796,'Programas-Mestrado'!$C:$D,2,0)</f>
        <v>PPGEU</v>
      </c>
      <c r="E796" t="s">
        <v>517</v>
      </c>
      <c r="F796" s="10">
        <v>43709</v>
      </c>
      <c r="G796" s="10">
        <v>44651</v>
      </c>
      <c r="H796" t="s">
        <v>987</v>
      </c>
      <c r="I796" t="s">
        <v>7233</v>
      </c>
      <c r="J796" t="s">
        <v>1024</v>
      </c>
      <c r="K796" t="s">
        <v>3351</v>
      </c>
      <c r="N796" s="30"/>
      <c r="P796" s="30"/>
      <c r="Q796" s="30"/>
      <c r="R796" s="30"/>
      <c r="S796" s="30"/>
    </row>
    <row r="797" spans="1:19" x14ac:dyDescent="0.25">
      <c r="A797" t="s">
        <v>393</v>
      </c>
      <c r="B797" t="s">
        <v>1563</v>
      </c>
      <c r="C797" t="s">
        <v>243</v>
      </c>
      <c r="D797" t="str">
        <f>VLOOKUP(C797,'Programas-Mestrado'!$C:$D,2,0)</f>
        <v>PPGEU</v>
      </c>
      <c r="E797" t="s">
        <v>517</v>
      </c>
      <c r="F797" s="10">
        <v>43709</v>
      </c>
      <c r="G797" s="10">
        <v>44651</v>
      </c>
      <c r="H797" t="s">
        <v>987</v>
      </c>
      <c r="I797" t="s">
        <v>7233</v>
      </c>
      <c r="J797" t="s">
        <v>1024</v>
      </c>
      <c r="K797" t="s">
        <v>3351</v>
      </c>
      <c r="N797" s="30"/>
      <c r="P797" s="30"/>
      <c r="Q797" s="30"/>
      <c r="R797" s="30"/>
      <c r="S797" s="30"/>
    </row>
    <row r="798" spans="1:19" x14ac:dyDescent="0.25">
      <c r="A798" t="s">
        <v>824</v>
      </c>
      <c r="B798" t="s">
        <v>4180</v>
      </c>
      <c r="C798" t="s">
        <v>243</v>
      </c>
      <c r="D798" t="str">
        <f>VLOOKUP(C798,'Programas-Mestrado'!$C:$D,2,0)</f>
        <v>PPGEU</v>
      </c>
      <c r="E798" t="s">
        <v>517</v>
      </c>
      <c r="F798" s="10">
        <v>44470</v>
      </c>
      <c r="G798" s="10">
        <v>45443</v>
      </c>
      <c r="H798" t="s">
        <v>987</v>
      </c>
      <c r="I798" t="s">
        <v>7233</v>
      </c>
      <c r="J798" t="s">
        <v>1024</v>
      </c>
      <c r="K798" t="s">
        <v>3351</v>
      </c>
      <c r="N798" s="30"/>
      <c r="P798" s="30"/>
      <c r="Q798" s="30"/>
      <c r="R798" s="30"/>
      <c r="S798" s="30"/>
    </row>
    <row r="799" spans="1:19" x14ac:dyDescent="0.25">
      <c r="A799" t="s">
        <v>394</v>
      </c>
      <c r="B799" t="s">
        <v>1564</v>
      </c>
      <c r="C799" t="s">
        <v>243</v>
      </c>
      <c r="D799" t="str">
        <f>VLOOKUP(C799,'Programas-Mestrado'!$C:$D,2,0)</f>
        <v>PPGEU</v>
      </c>
      <c r="E799" t="s">
        <v>517</v>
      </c>
      <c r="F799" s="10">
        <v>43709</v>
      </c>
      <c r="G799" s="10">
        <v>44530</v>
      </c>
      <c r="H799" t="s">
        <v>987</v>
      </c>
      <c r="I799" t="s">
        <v>7233</v>
      </c>
      <c r="J799" t="s">
        <v>1024</v>
      </c>
      <c r="K799" t="s">
        <v>3351</v>
      </c>
      <c r="N799" s="30"/>
      <c r="P799" s="30"/>
      <c r="Q799" s="30"/>
      <c r="R799" s="30"/>
      <c r="S799" s="30"/>
    </row>
    <row r="800" spans="1:19" x14ac:dyDescent="0.25">
      <c r="A800" t="s">
        <v>395</v>
      </c>
      <c r="B800" t="s">
        <v>2074</v>
      </c>
      <c r="C800" t="s">
        <v>243</v>
      </c>
      <c r="D800" t="str">
        <f>VLOOKUP(C800,'Programas-Mestrado'!$C:$D,2,0)</f>
        <v>PPGEU</v>
      </c>
      <c r="E800" t="s">
        <v>517</v>
      </c>
      <c r="F800" s="10">
        <v>43709</v>
      </c>
      <c r="G800" s="10">
        <v>44469</v>
      </c>
      <c r="H800" t="s">
        <v>987</v>
      </c>
      <c r="I800" t="s">
        <v>7233</v>
      </c>
      <c r="J800" t="s">
        <v>1024</v>
      </c>
      <c r="K800" t="s">
        <v>3351</v>
      </c>
      <c r="N800" s="30"/>
      <c r="P800" s="30"/>
      <c r="Q800" s="30"/>
      <c r="R800" s="30"/>
      <c r="S800" s="30"/>
    </row>
    <row r="801" spans="1:19" x14ac:dyDescent="0.25">
      <c r="A801" t="s">
        <v>4619</v>
      </c>
      <c r="B801" t="s">
        <v>4645</v>
      </c>
      <c r="C801" t="s">
        <v>243</v>
      </c>
      <c r="D801" t="str">
        <f>VLOOKUP(C801,'Programas-Mestrado'!$C:$D,2,0)</f>
        <v>PPGEU</v>
      </c>
      <c r="E801" t="s">
        <v>517</v>
      </c>
      <c r="F801" s="10">
        <v>44652</v>
      </c>
      <c r="G801" s="10">
        <v>45291</v>
      </c>
      <c r="H801" t="s">
        <v>987</v>
      </c>
      <c r="I801" t="s">
        <v>7233</v>
      </c>
      <c r="J801" t="s">
        <v>1024</v>
      </c>
      <c r="K801" t="s">
        <v>3351</v>
      </c>
      <c r="N801" s="30"/>
      <c r="P801" s="30"/>
      <c r="Q801" s="30"/>
      <c r="R801" s="30"/>
      <c r="S801" s="30"/>
    </row>
    <row r="802" spans="1:19" x14ac:dyDescent="0.25">
      <c r="A802" t="s">
        <v>6156</v>
      </c>
      <c r="B802" t="s">
        <v>6191</v>
      </c>
      <c r="C802" t="s">
        <v>243</v>
      </c>
      <c r="D802" t="str">
        <f>VLOOKUP(C802,'Programas-Mestrado'!$C:$D,2,0)</f>
        <v>PPGEU</v>
      </c>
      <c r="E802" t="s">
        <v>258</v>
      </c>
      <c r="F802" s="10">
        <v>45047</v>
      </c>
      <c r="G802" s="10">
        <v>45473</v>
      </c>
      <c r="H802" t="s">
        <v>987</v>
      </c>
      <c r="I802" t="s">
        <v>7233</v>
      </c>
      <c r="J802" t="s">
        <v>1024</v>
      </c>
      <c r="K802" t="s">
        <v>3351</v>
      </c>
      <c r="N802" s="30"/>
      <c r="P802" s="30"/>
      <c r="Q802" s="30"/>
      <c r="R802" s="30"/>
      <c r="S802" s="30"/>
    </row>
    <row r="803" spans="1:19" x14ac:dyDescent="0.25">
      <c r="A803" t="s">
        <v>4782</v>
      </c>
      <c r="B803" t="s">
        <v>4798</v>
      </c>
      <c r="C803" t="s">
        <v>243</v>
      </c>
      <c r="D803" t="str">
        <f>VLOOKUP(C803,'Programas-Mestrado'!$C:$D,2,0)</f>
        <v>PPGEU</v>
      </c>
      <c r="E803" t="s">
        <v>258</v>
      </c>
      <c r="F803" s="10">
        <v>44743</v>
      </c>
      <c r="G803" s="10">
        <v>45169</v>
      </c>
      <c r="H803" t="s">
        <v>987</v>
      </c>
      <c r="I803" t="s">
        <v>7233</v>
      </c>
      <c r="J803" t="s">
        <v>1024</v>
      </c>
      <c r="K803" t="s">
        <v>3351</v>
      </c>
      <c r="N803" s="30"/>
      <c r="P803" s="30"/>
      <c r="Q803" s="30"/>
      <c r="R803" s="30"/>
      <c r="S803" s="30"/>
    </row>
    <row r="804" spans="1:19" x14ac:dyDescent="0.25">
      <c r="A804" t="s">
        <v>4174</v>
      </c>
      <c r="B804" t="s">
        <v>4181</v>
      </c>
      <c r="C804" t="s">
        <v>243</v>
      </c>
      <c r="D804" t="str">
        <f>VLOOKUP(C804,'Programas-Mestrado'!$C:$D,2,0)</f>
        <v>PPGEU</v>
      </c>
      <c r="E804" t="s">
        <v>258</v>
      </c>
      <c r="F804" s="10">
        <v>44470</v>
      </c>
      <c r="G804" s="10">
        <v>44834</v>
      </c>
      <c r="H804" t="s">
        <v>987</v>
      </c>
      <c r="I804" t="s">
        <v>7233</v>
      </c>
      <c r="J804" t="s">
        <v>1025</v>
      </c>
      <c r="K804" t="s">
        <v>3351</v>
      </c>
      <c r="N804" s="30"/>
      <c r="P804" s="30"/>
      <c r="Q804" s="30"/>
      <c r="R804" s="30"/>
      <c r="S804" s="30"/>
    </row>
    <row r="805" spans="1:19" x14ac:dyDescent="0.25">
      <c r="A805" t="s">
        <v>1067</v>
      </c>
      <c r="B805" t="s">
        <v>1565</v>
      </c>
      <c r="C805" t="s">
        <v>243</v>
      </c>
      <c r="D805" t="str">
        <f>VLOOKUP(C805,'Programas-Mestrado'!$C:$D,2,0)</f>
        <v>PPGEU</v>
      </c>
      <c r="E805" t="s">
        <v>258</v>
      </c>
      <c r="F805" s="10">
        <v>43891</v>
      </c>
      <c r="G805" s="10">
        <v>44742</v>
      </c>
      <c r="H805" t="s">
        <v>987</v>
      </c>
      <c r="I805" t="s">
        <v>7233</v>
      </c>
      <c r="J805" t="s">
        <v>1024</v>
      </c>
      <c r="K805" t="s">
        <v>3351</v>
      </c>
      <c r="N805" s="30"/>
      <c r="P805" s="30"/>
      <c r="Q805" s="30"/>
      <c r="R805" s="30"/>
      <c r="S805" s="30"/>
    </row>
    <row r="806" spans="1:19" x14ac:dyDescent="0.25">
      <c r="A806" t="s">
        <v>701</v>
      </c>
      <c r="B806" t="s">
        <v>2444</v>
      </c>
      <c r="C806" t="s">
        <v>243</v>
      </c>
      <c r="D806" t="str">
        <f>VLOOKUP(C806,'Programas-Mestrado'!$C:$D,2,0)</f>
        <v>PPGEU</v>
      </c>
      <c r="E806" t="s">
        <v>258</v>
      </c>
      <c r="F806" s="10">
        <v>43952</v>
      </c>
      <c r="G806" s="10">
        <v>44104</v>
      </c>
      <c r="H806" t="s">
        <v>987</v>
      </c>
      <c r="I806" t="s">
        <v>7233</v>
      </c>
      <c r="J806" t="s">
        <v>1024</v>
      </c>
      <c r="K806" t="s">
        <v>3351</v>
      </c>
      <c r="N806" s="30"/>
      <c r="P806" s="30"/>
      <c r="Q806" s="30"/>
      <c r="R806" s="30"/>
      <c r="S806" s="30"/>
    </row>
    <row r="807" spans="1:19" x14ac:dyDescent="0.25">
      <c r="A807" t="s">
        <v>819</v>
      </c>
      <c r="B807" t="s">
        <v>3485</v>
      </c>
      <c r="C807" t="s">
        <v>243</v>
      </c>
      <c r="D807" t="str">
        <f>VLOOKUP(C807,'Programas-Mestrado'!$C:$D,2,0)</f>
        <v>PPGEU</v>
      </c>
      <c r="E807" t="s">
        <v>258</v>
      </c>
      <c r="F807" s="10">
        <v>44105</v>
      </c>
      <c r="G807" s="10">
        <v>44255</v>
      </c>
      <c r="H807" t="s">
        <v>987</v>
      </c>
      <c r="I807" t="s">
        <v>7233</v>
      </c>
      <c r="J807" t="s">
        <v>1025</v>
      </c>
      <c r="K807" t="s">
        <v>3351</v>
      </c>
      <c r="N807" s="30"/>
      <c r="P807" s="30"/>
      <c r="Q807" s="30"/>
      <c r="R807" s="30"/>
      <c r="S807" s="30"/>
    </row>
    <row r="808" spans="1:19" x14ac:dyDescent="0.25">
      <c r="A808" t="s">
        <v>1222</v>
      </c>
      <c r="B808" t="s">
        <v>1991</v>
      </c>
      <c r="C808" t="s">
        <v>243</v>
      </c>
      <c r="D808" t="str">
        <f>VLOOKUP(C808,'Programas-Mestrado'!$C:$D,2,0)</f>
        <v>PPGEU</v>
      </c>
      <c r="E808" t="s">
        <v>258</v>
      </c>
      <c r="F808" s="10">
        <v>43891</v>
      </c>
      <c r="G808" s="10">
        <v>44681</v>
      </c>
      <c r="H808" t="s">
        <v>987</v>
      </c>
      <c r="I808" t="s">
        <v>7233</v>
      </c>
      <c r="J808" t="s">
        <v>1024</v>
      </c>
      <c r="K808" t="s">
        <v>3351</v>
      </c>
      <c r="N808" s="30"/>
      <c r="P808" s="30"/>
      <c r="Q808" s="30"/>
      <c r="R808" s="30"/>
      <c r="S808" s="30"/>
    </row>
    <row r="809" spans="1:19" x14ac:dyDescent="0.25">
      <c r="A809" t="s">
        <v>4783</v>
      </c>
      <c r="B809" t="s">
        <v>4799</v>
      </c>
      <c r="C809" t="s">
        <v>243</v>
      </c>
      <c r="D809" t="str">
        <f>VLOOKUP(C809,'Programas-Mestrado'!$C:$D,2,0)</f>
        <v>PPGEU</v>
      </c>
      <c r="E809" t="s">
        <v>258</v>
      </c>
      <c r="F809" s="10">
        <v>44743</v>
      </c>
      <c r="G809" s="10">
        <v>45473</v>
      </c>
      <c r="H809" t="s">
        <v>987</v>
      </c>
      <c r="I809" t="s">
        <v>7233</v>
      </c>
      <c r="J809" t="s">
        <v>1025</v>
      </c>
      <c r="K809" t="s">
        <v>3351</v>
      </c>
      <c r="N809" s="30"/>
      <c r="P809" s="30"/>
      <c r="Q809" s="30"/>
      <c r="R809" s="30"/>
      <c r="S809" s="30"/>
    </row>
    <row r="810" spans="1:19" x14ac:dyDescent="0.25">
      <c r="A810" t="s">
        <v>1069</v>
      </c>
      <c r="B810" t="s">
        <v>1567</v>
      </c>
      <c r="C810" t="s">
        <v>243</v>
      </c>
      <c r="D810" t="str">
        <f>VLOOKUP(C810,'Programas-Mestrado'!$C:$D,2,0)</f>
        <v>PPGEU</v>
      </c>
      <c r="E810" t="s">
        <v>258</v>
      </c>
      <c r="F810" s="10">
        <v>43891</v>
      </c>
      <c r="G810" s="10">
        <v>44742</v>
      </c>
      <c r="H810" t="s">
        <v>987</v>
      </c>
      <c r="I810" t="s">
        <v>7233</v>
      </c>
      <c r="J810" t="s">
        <v>1024</v>
      </c>
      <c r="K810" t="s">
        <v>3351</v>
      </c>
      <c r="N810" s="30"/>
      <c r="P810" s="30"/>
      <c r="Q810" s="30"/>
      <c r="R810" s="30"/>
      <c r="S810" s="30"/>
    </row>
    <row r="811" spans="1:19" x14ac:dyDescent="0.25">
      <c r="A811" t="s">
        <v>4962</v>
      </c>
      <c r="B811" t="s">
        <v>5406</v>
      </c>
      <c r="C811" t="s">
        <v>243</v>
      </c>
      <c r="D811" t="str">
        <f>VLOOKUP(C811,'Programas-Mestrado'!$C:$D,2,0)</f>
        <v>PPGEU</v>
      </c>
      <c r="E811" t="s">
        <v>258</v>
      </c>
      <c r="F811" s="10">
        <v>44986</v>
      </c>
      <c r="G811" s="10">
        <v>45412</v>
      </c>
      <c r="H811" t="s">
        <v>987</v>
      </c>
      <c r="I811" t="s">
        <v>7233</v>
      </c>
      <c r="J811" t="s">
        <v>1024</v>
      </c>
      <c r="K811" t="s">
        <v>3351</v>
      </c>
      <c r="N811" s="30"/>
      <c r="P811" s="30"/>
      <c r="Q811" s="30"/>
      <c r="R811" s="30"/>
      <c r="S811" s="30"/>
    </row>
    <row r="812" spans="1:19" x14ac:dyDescent="0.25">
      <c r="A812" t="s">
        <v>1223</v>
      </c>
      <c r="B812" t="s">
        <v>1992</v>
      </c>
      <c r="C812" t="s">
        <v>243</v>
      </c>
      <c r="D812" t="str">
        <f>VLOOKUP(C812,'Programas-Mestrado'!$C:$D,2,0)</f>
        <v>PPGEU</v>
      </c>
      <c r="E812" t="s">
        <v>258</v>
      </c>
      <c r="F812" s="10">
        <v>43891</v>
      </c>
      <c r="G812" s="10">
        <v>44742</v>
      </c>
      <c r="H812" t="s">
        <v>987</v>
      </c>
      <c r="I812" t="s">
        <v>7233</v>
      </c>
      <c r="J812" t="s">
        <v>1024</v>
      </c>
      <c r="K812" t="s">
        <v>3351</v>
      </c>
      <c r="N812" s="30"/>
      <c r="P812" s="30"/>
      <c r="Q812" s="30"/>
      <c r="R812" s="30"/>
      <c r="S812" s="30"/>
    </row>
    <row r="813" spans="1:19" x14ac:dyDescent="0.25">
      <c r="A813" t="s">
        <v>4784</v>
      </c>
      <c r="B813" t="s">
        <v>4800</v>
      </c>
      <c r="C813" t="s">
        <v>243</v>
      </c>
      <c r="D813" t="str">
        <f>VLOOKUP(C813,'Programas-Mestrado'!$C:$D,2,0)</f>
        <v>PPGEU</v>
      </c>
      <c r="E813" t="s">
        <v>258</v>
      </c>
      <c r="F813" s="10">
        <v>44743</v>
      </c>
      <c r="G813" s="10">
        <v>45473</v>
      </c>
      <c r="H813" t="s">
        <v>987</v>
      </c>
      <c r="I813" t="s">
        <v>7233</v>
      </c>
      <c r="J813" t="s">
        <v>1025</v>
      </c>
      <c r="K813" t="s">
        <v>3351</v>
      </c>
      <c r="N813" s="30"/>
      <c r="P813" s="30"/>
      <c r="Q813" s="30"/>
      <c r="R813" s="30"/>
      <c r="S813" s="30"/>
    </row>
    <row r="814" spans="1:19" x14ac:dyDescent="0.25">
      <c r="A814" t="s">
        <v>5607</v>
      </c>
      <c r="B814" t="s">
        <v>5774</v>
      </c>
      <c r="C814" t="s">
        <v>243</v>
      </c>
      <c r="D814" t="str">
        <f>VLOOKUP(C814,'Programas-Mestrado'!$C:$D,2,0)</f>
        <v>PPGEU</v>
      </c>
      <c r="E814" t="s">
        <v>258</v>
      </c>
      <c r="F814" s="10">
        <v>44896</v>
      </c>
      <c r="G814" s="10">
        <v>44985</v>
      </c>
      <c r="H814" t="s">
        <v>987</v>
      </c>
      <c r="I814" t="s">
        <v>7233</v>
      </c>
      <c r="J814" t="s">
        <v>1025</v>
      </c>
      <c r="K814" t="s">
        <v>3351</v>
      </c>
      <c r="N814" s="30"/>
      <c r="P814" s="30"/>
      <c r="Q814" s="30"/>
      <c r="R814" s="30"/>
      <c r="S814" s="30"/>
    </row>
    <row r="815" spans="1:19" x14ac:dyDescent="0.25">
      <c r="A815" t="s">
        <v>5607</v>
      </c>
      <c r="B815" t="s">
        <v>6192</v>
      </c>
      <c r="C815" t="s">
        <v>243</v>
      </c>
      <c r="D815" t="str">
        <f>VLOOKUP(C815,'Programas-Mestrado'!$C:$D,2,0)</f>
        <v>PPGEU</v>
      </c>
      <c r="E815" t="s">
        <v>258</v>
      </c>
      <c r="F815" s="10">
        <v>45047</v>
      </c>
      <c r="G815" s="10">
        <v>45412</v>
      </c>
      <c r="H815" t="s">
        <v>987</v>
      </c>
      <c r="I815" t="s">
        <v>7233</v>
      </c>
      <c r="J815" t="s">
        <v>1024</v>
      </c>
      <c r="K815" t="s">
        <v>3351</v>
      </c>
      <c r="N815" s="30"/>
      <c r="P815" s="30"/>
      <c r="Q815" s="30"/>
      <c r="R815" s="30"/>
      <c r="S815" s="30"/>
    </row>
    <row r="816" spans="1:19" x14ac:dyDescent="0.25">
      <c r="A816" t="s">
        <v>7163</v>
      </c>
      <c r="B816" t="s">
        <v>7192</v>
      </c>
      <c r="C816" t="s">
        <v>243</v>
      </c>
      <c r="D816" t="str">
        <f>VLOOKUP(C816,'Programas-Mestrado'!$C:$D,2,0)</f>
        <v>PPGEU</v>
      </c>
      <c r="E816" t="s">
        <v>258</v>
      </c>
      <c r="F816" s="10">
        <v>45413</v>
      </c>
      <c r="G816" s="10">
        <v>45443</v>
      </c>
      <c r="H816" t="s">
        <v>987</v>
      </c>
      <c r="I816" t="s">
        <v>7233</v>
      </c>
      <c r="J816" t="s">
        <v>1025</v>
      </c>
      <c r="K816" t="s">
        <v>3351</v>
      </c>
      <c r="N816" s="30"/>
      <c r="P816" s="30"/>
      <c r="Q816" s="30"/>
      <c r="R816" s="30"/>
      <c r="S816" s="30"/>
    </row>
    <row r="817" spans="1:19" x14ac:dyDescent="0.25">
      <c r="A817" t="s">
        <v>4785</v>
      </c>
      <c r="B817" t="s">
        <v>4801</v>
      </c>
      <c r="C817" t="s">
        <v>243</v>
      </c>
      <c r="D817" t="str">
        <f>VLOOKUP(C817,'Programas-Mestrado'!$C:$D,2,0)</f>
        <v>PPGEU</v>
      </c>
      <c r="E817" t="s">
        <v>258</v>
      </c>
      <c r="F817" s="10">
        <v>44743</v>
      </c>
      <c r="G817" s="10">
        <v>45046</v>
      </c>
      <c r="H817" t="s">
        <v>987</v>
      </c>
      <c r="I817" t="s">
        <v>7233</v>
      </c>
      <c r="J817" t="s">
        <v>1024</v>
      </c>
      <c r="K817" t="s">
        <v>3351</v>
      </c>
      <c r="N817" s="30"/>
      <c r="P817" s="30"/>
      <c r="Q817" s="30"/>
      <c r="R817" s="30"/>
      <c r="S817" s="30"/>
    </row>
    <row r="818" spans="1:19" x14ac:dyDescent="0.25">
      <c r="A818" t="s">
        <v>1225</v>
      </c>
      <c r="B818" t="s">
        <v>1994</v>
      </c>
      <c r="C818" t="s">
        <v>243</v>
      </c>
      <c r="D818" t="str">
        <f>VLOOKUP(C818,'Programas-Mestrado'!$C:$D,2,0)</f>
        <v>PPGEU</v>
      </c>
      <c r="E818" t="s">
        <v>258</v>
      </c>
      <c r="F818" s="10">
        <v>43891</v>
      </c>
      <c r="G818" s="10">
        <v>44742</v>
      </c>
      <c r="H818" t="s">
        <v>987</v>
      </c>
      <c r="I818" t="s">
        <v>7233</v>
      </c>
      <c r="J818" t="s">
        <v>1024</v>
      </c>
      <c r="K818" t="s">
        <v>3351</v>
      </c>
      <c r="N818" s="30"/>
      <c r="P818" s="30"/>
      <c r="Q818" s="30"/>
      <c r="R818" s="30"/>
      <c r="S818" s="30"/>
    </row>
    <row r="819" spans="1:19" x14ac:dyDescent="0.25">
      <c r="A819" t="s">
        <v>4101</v>
      </c>
      <c r="B819" t="s">
        <v>4113</v>
      </c>
      <c r="C819" t="s">
        <v>243</v>
      </c>
      <c r="D819" t="str">
        <f>VLOOKUP(C819,'Programas-Mestrado'!$C:$D,2,0)</f>
        <v>PPGEU</v>
      </c>
      <c r="E819" t="s">
        <v>258</v>
      </c>
      <c r="F819" s="10">
        <v>44440</v>
      </c>
      <c r="G819" s="10">
        <v>45169</v>
      </c>
      <c r="H819" t="s">
        <v>987</v>
      </c>
      <c r="I819" t="s">
        <v>7233</v>
      </c>
      <c r="J819" t="s">
        <v>1024</v>
      </c>
      <c r="K819" t="s">
        <v>3351</v>
      </c>
      <c r="N819" s="30"/>
      <c r="P819" s="30"/>
      <c r="Q819" s="30"/>
      <c r="R819" s="30"/>
      <c r="S819" s="30"/>
    </row>
    <row r="820" spans="1:19" x14ac:dyDescent="0.25">
      <c r="A820" t="s">
        <v>4696</v>
      </c>
      <c r="B820" t="s">
        <v>4704</v>
      </c>
      <c r="C820" t="s">
        <v>243</v>
      </c>
      <c r="D820" t="str">
        <f>VLOOKUP(C820,'Programas-Mestrado'!$C:$D,2,0)</f>
        <v>PPGEU</v>
      </c>
      <c r="E820" t="s">
        <v>258</v>
      </c>
      <c r="F820" s="10">
        <v>44682</v>
      </c>
      <c r="G820" s="10">
        <v>45077</v>
      </c>
      <c r="H820" t="s">
        <v>987</v>
      </c>
      <c r="I820" t="s">
        <v>7233</v>
      </c>
      <c r="J820" t="s">
        <v>1024</v>
      </c>
      <c r="K820" t="s">
        <v>3351</v>
      </c>
      <c r="N820" s="30"/>
      <c r="P820" s="30"/>
      <c r="Q820" s="30"/>
      <c r="R820" s="30"/>
      <c r="S820" s="30"/>
    </row>
    <row r="821" spans="1:19" x14ac:dyDescent="0.25">
      <c r="A821" t="s">
        <v>4786</v>
      </c>
      <c r="B821" t="s">
        <v>4802</v>
      </c>
      <c r="C821" t="s">
        <v>243</v>
      </c>
      <c r="D821" t="str">
        <f>VLOOKUP(C821,'Programas-Mestrado'!$C:$D,2,0)</f>
        <v>PPGEU</v>
      </c>
      <c r="E821" t="s">
        <v>258</v>
      </c>
      <c r="F821" s="10">
        <v>44743</v>
      </c>
      <c r="G821" s="10">
        <v>45046</v>
      </c>
      <c r="H821" t="s">
        <v>987</v>
      </c>
      <c r="I821" t="s">
        <v>7233</v>
      </c>
      <c r="J821" t="s">
        <v>1024</v>
      </c>
      <c r="K821" t="s">
        <v>3351</v>
      </c>
      <c r="N821" s="30"/>
      <c r="P821" s="30"/>
      <c r="Q821" s="30"/>
      <c r="R821" s="30"/>
      <c r="S821" s="30"/>
    </row>
    <row r="822" spans="1:19" x14ac:dyDescent="0.25">
      <c r="A822" t="s">
        <v>874</v>
      </c>
      <c r="B822" t="s">
        <v>1568</v>
      </c>
      <c r="C822" t="s">
        <v>243</v>
      </c>
      <c r="D822" t="str">
        <f>VLOOKUP(C822,'Programas-Mestrado'!$C:$D,2,0)</f>
        <v>PPGEU</v>
      </c>
      <c r="E822" t="s">
        <v>258</v>
      </c>
      <c r="F822" s="10">
        <v>43709</v>
      </c>
      <c r="G822" s="10">
        <v>44469</v>
      </c>
      <c r="H822" t="s">
        <v>987</v>
      </c>
      <c r="I822" t="s">
        <v>7233</v>
      </c>
      <c r="J822" t="s">
        <v>1024</v>
      </c>
      <c r="K822" t="s">
        <v>3351</v>
      </c>
      <c r="N822" s="30"/>
      <c r="P822" s="30"/>
      <c r="Q822" s="30"/>
      <c r="R822" s="30"/>
      <c r="S822" s="30"/>
    </row>
    <row r="823" spans="1:19" x14ac:dyDescent="0.25">
      <c r="A823" t="s">
        <v>6228</v>
      </c>
      <c r="B823" t="s">
        <v>6241</v>
      </c>
      <c r="C823" t="s">
        <v>243</v>
      </c>
      <c r="D823" t="str">
        <f>VLOOKUP(C823,'Programas-Mestrado'!$C:$D,2,0)</f>
        <v>PPGEU</v>
      </c>
      <c r="E823" t="s">
        <v>258</v>
      </c>
      <c r="F823" s="10">
        <v>45078</v>
      </c>
      <c r="G823" s="10">
        <v>45412</v>
      </c>
      <c r="H823" t="s">
        <v>987</v>
      </c>
      <c r="I823" t="s">
        <v>7233</v>
      </c>
      <c r="J823" t="s">
        <v>1024</v>
      </c>
      <c r="K823" t="s">
        <v>3351</v>
      </c>
      <c r="N823" s="30"/>
      <c r="P823" s="30"/>
      <c r="Q823" s="30"/>
      <c r="R823" s="30"/>
      <c r="S823" s="30"/>
    </row>
    <row r="824" spans="1:19" x14ac:dyDescent="0.25">
      <c r="A824" t="s">
        <v>825</v>
      </c>
      <c r="B824" t="s">
        <v>1569</v>
      </c>
      <c r="C824" t="s">
        <v>243</v>
      </c>
      <c r="D824" t="str">
        <f>VLOOKUP(C824,'Programas-Mestrado'!$C:$D,2,0)</f>
        <v>PPGEU</v>
      </c>
      <c r="E824" t="s">
        <v>258</v>
      </c>
      <c r="F824" s="10">
        <v>43709</v>
      </c>
      <c r="G824" s="10">
        <v>44439</v>
      </c>
      <c r="H824" t="s">
        <v>987</v>
      </c>
      <c r="I824" t="s">
        <v>7233</v>
      </c>
      <c r="J824" t="s">
        <v>1024</v>
      </c>
      <c r="K824" t="s">
        <v>3351</v>
      </c>
      <c r="N824" s="30"/>
      <c r="P824" s="30"/>
      <c r="Q824" s="30"/>
      <c r="R824" s="30"/>
      <c r="S824" s="30"/>
    </row>
    <row r="825" spans="1:19" x14ac:dyDescent="0.25">
      <c r="A825" t="s">
        <v>1226</v>
      </c>
      <c r="B825" t="s">
        <v>1995</v>
      </c>
      <c r="C825" t="s">
        <v>243</v>
      </c>
      <c r="D825" t="str">
        <f>VLOOKUP(C825,'Programas-Mestrado'!$C:$D,2,0)</f>
        <v>PPGEU</v>
      </c>
      <c r="E825" t="s">
        <v>258</v>
      </c>
      <c r="F825" s="10">
        <v>43891</v>
      </c>
      <c r="G825" s="10">
        <v>44742</v>
      </c>
      <c r="H825" t="s">
        <v>987</v>
      </c>
      <c r="I825" t="s">
        <v>7233</v>
      </c>
      <c r="J825" t="s">
        <v>1024</v>
      </c>
      <c r="K825" t="s">
        <v>3351</v>
      </c>
      <c r="N825" s="30"/>
      <c r="P825" s="30"/>
      <c r="Q825" s="30"/>
      <c r="R825" s="30"/>
      <c r="S825" s="30"/>
    </row>
    <row r="826" spans="1:19" x14ac:dyDescent="0.25">
      <c r="A826" t="s">
        <v>3961</v>
      </c>
      <c r="B826" t="s">
        <v>3975</v>
      </c>
      <c r="C826" t="s">
        <v>243</v>
      </c>
      <c r="D826" t="str">
        <f>VLOOKUP(C826,'Programas-Mestrado'!$C:$D,2,0)</f>
        <v>PPGEU</v>
      </c>
      <c r="E826" t="s">
        <v>258</v>
      </c>
      <c r="F826" s="10">
        <v>44378</v>
      </c>
      <c r="G826" s="10">
        <v>44895</v>
      </c>
      <c r="H826" t="s">
        <v>987</v>
      </c>
      <c r="I826" t="s">
        <v>7233</v>
      </c>
      <c r="J826" t="s">
        <v>1025</v>
      </c>
      <c r="K826" t="s">
        <v>3351</v>
      </c>
      <c r="N826" s="30"/>
      <c r="P826" s="30"/>
      <c r="Q826" s="30"/>
      <c r="R826" s="30"/>
      <c r="S826" s="30"/>
    </row>
    <row r="827" spans="1:19" x14ac:dyDescent="0.25">
      <c r="A827" t="s">
        <v>948</v>
      </c>
      <c r="B827" t="s">
        <v>1570</v>
      </c>
      <c r="C827" t="s">
        <v>245</v>
      </c>
      <c r="D827" t="str">
        <f>VLOOKUP(C827,'Programas-Mestrado'!$C:$D,2,0)</f>
        <v>PPGECiv</v>
      </c>
      <c r="E827" t="s">
        <v>517</v>
      </c>
      <c r="F827" s="10">
        <v>43709</v>
      </c>
      <c r="G827" s="10">
        <v>44347</v>
      </c>
      <c r="H827" t="s">
        <v>987</v>
      </c>
      <c r="I827" t="s">
        <v>7233</v>
      </c>
      <c r="J827" t="s">
        <v>1024</v>
      </c>
      <c r="K827" t="s">
        <v>3351</v>
      </c>
      <c r="N827" s="30"/>
      <c r="P827" s="30"/>
      <c r="Q827" s="30"/>
      <c r="R827" s="30"/>
      <c r="S827" s="30"/>
    </row>
    <row r="828" spans="1:19" x14ac:dyDescent="0.25">
      <c r="A828" t="s">
        <v>937</v>
      </c>
      <c r="B828" t="s">
        <v>5580</v>
      </c>
      <c r="C828" t="s">
        <v>245</v>
      </c>
      <c r="D828" t="str">
        <f>VLOOKUP(C828,'Programas-Mestrado'!$C:$D,2,0)</f>
        <v>PPGECiv</v>
      </c>
      <c r="E828" t="s">
        <v>517</v>
      </c>
      <c r="F828" s="10">
        <v>44256</v>
      </c>
      <c r="G828" s="10">
        <v>44985</v>
      </c>
      <c r="H828" t="s">
        <v>987</v>
      </c>
      <c r="I828" t="s">
        <v>7233</v>
      </c>
      <c r="J828" t="s">
        <v>1025</v>
      </c>
      <c r="K828" t="s">
        <v>3351</v>
      </c>
      <c r="N828" s="30"/>
      <c r="P828" s="30"/>
      <c r="Q828" s="30"/>
      <c r="R828" s="30"/>
      <c r="S828" s="30"/>
    </row>
    <row r="829" spans="1:19" x14ac:dyDescent="0.25">
      <c r="A829" t="s">
        <v>937</v>
      </c>
      <c r="B829" t="s">
        <v>5407</v>
      </c>
      <c r="C829" t="s">
        <v>245</v>
      </c>
      <c r="D829" t="str">
        <f>VLOOKUP(C829,'Programas-Mestrado'!$C:$D,2,0)</f>
        <v>PPGECiv</v>
      </c>
      <c r="E829" t="s">
        <v>517</v>
      </c>
      <c r="F829" s="10">
        <v>44986</v>
      </c>
      <c r="G829" s="10">
        <v>45473</v>
      </c>
      <c r="H829" t="s">
        <v>987</v>
      </c>
      <c r="I829" t="s">
        <v>7233</v>
      </c>
      <c r="J829" t="s">
        <v>1025</v>
      </c>
      <c r="K829" t="s">
        <v>3351</v>
      </c>
      <c r="N829" s="30"/>
      <c r="P829" s="30"/>
      <c r="Q829" s="30"/>
      <c r="R829" s="30"/>
      <c r="S829" s="30"/>
    </row>
    <row r="830" spans="1:19" x14ac:dyDescent="0.25">
      <c r="A830" t="s">
        <v>557</v>
      </c>
      <c r="B830" t="s">
        <v>1571</v>
      </c>
      <c r="C830" t="s">
        <v>245</v>
      </c>
      <c r="D830" t="str">
        <f>VLOOKUP(C830,'Programas-Mestrado'!$C:$D,2,0)</f>
        <v>PPGECiv</v>
      </c>
      <c r="E830" t="s">
        <v>517</v>
      </c>
      <c r="F830" s="10">
        <v>43709</v>
      </c>
      <c r="G830" s="10">
        <v>44316</v>
      </c>
      <c r="H830" t="s">
        <v>987</v>
      </c>
      <c r="I830" t="s">
        <v>7233</v>
      </c>
      <c r="J830" t="s">
        <v>1025</v>
      </c>
      <c r="K830" t="s">
        <v>3351</v>
      </c>
      <c r="N830" s="30"/>
      <c r="P830" s="30"/>
      <c r="Q830" s="30"/>
      <c r="R830" s="30"/>
      <c r="S830" s="30"/>
    </row>
    <row r="831" spans="1:19" x14ac:dyDescent="0.25">
      <c r="A831" t="s">
        <v>418</v>
      </c>
      <c r="B831" t="s">
        <v>1572</v>
      </c>
      <c r="C831" t="s">
        <v>245</v>
      </c>
      <c r="D831" t="str">
        <f>VLOOKUP(C831,'Programas-Mestrado'!$C:$D,2,0)</f>
        <v>PPGECiv</v>
      </c>
      <c r="E831" t="s">
        <v>517</v>
      </c>
      <c r="F831" s="10">
        <v>43709</v>
      </c>
      <c r="G831" s="10">
        <v>44255</v>
      </c>
      <c r="H831" t="s">
        <v>987</v>
      </c>
      <c r="I831" t="s">
        <v>7233</v>
      </c>
      <c r="J831" t="s">
        <v>1025</v>
      </c>
      <c r="K831" t="s">
        <v>3351</v>
      </c>
      <c r="N831" s="30"/>
      <c r="P831" s="30"/>
      <c r="Q831" s="30"/>
      <c r="R831" s="30"/>
      <c r="S831" s="30"/>
    </row>
    <row r="832" spans="1:19" x14ac:dyDescent="0.25">
      <c r="A832" t="s">
        <v>4102</v>
      </c>
      <c r="B832" t="s">
        <v>4114</v>
      </c>
      <c r="C832" t="s">
        <v>245</v>
      </c>
      <c r="D832" t="str">
        <f>VLOOKUP(C832,'Programas-Mestrado'!$C:$D,2,0)</f>
        <v>PPGECiv</v>
      </c>
      <c r="E832" t="s">
        <v>517</v>
      </c>
      <c r="F832" s="10">
        <v>44440</v>
      </c>
      <c r="G832" s="10">
        <v>45351</v>
      </c>
      <c r="H832" t="s">
        <v>987</v>
      </c>
      <c r="I832" t="s">
        <v>7233</v>
      </c>
      <c r="J832" t="s">
        <v>3381</v>
      </c>
      <c r="K832" t="s">
        <v>3351</v>
      </c>
      <c r="N832" s="30"/>
      <c r="P832" s="30"/>
      <c r="Q832" s="30"/>
      <c r="R832" s="30"/>
      <c r="S832" s="30"/>
    </row>
    <row r="833" spans="1:19" x14ac:dyDescent="0.25">
      <c r="A833" t="s">
        <v>935</v>
      </c>
      <c r="B833" t="s">
        <v>1573</v>
      </c>
      <c r="C833" t="s">
        <v>245</v>
      </c>
      <c r="D833" t="str">
        <f>VLOOKUP(C833,'Programas-Mestrado'!$C:$D,2,0)</f>
        <v>PPGECiv</v>
      </c>
      <c r="E833" t="s">
        <v>517</v>
      </c>
      <c r="F833" s="10">
        <v>43709</v>
      </c>
      <c r="G833" s="10">
        <v>44196</v>
      </c>
      <c r="H833" t="s">
        <v>987</v>
      </c>
      <c r="I833" t="s">
        <v>7233</v>
      </c>
      <c r="J833" t="s">
        <v>1025</v>
      </c>
      <c r="K833" t="s">
        <v>3351</v>
      </c>
      <c r="N833" s="30"/>
      <c r="P833" s="30"/>
      <c r="Q833" s="30"/>
      <c r="R833" s="30"/>
      <c r="S833" s="30"/>
    </row>
    <row r="834" spans="1:19" x14ac:dyDescent="0.25">
      <c r="A834" t="s">
        <v>558</v>
      </c>
      <c r="B834" t="s">
        <v>1574</v>
      </c>
      <c r="C834" t="s">
        <v>245</v>
      </c>
      <c r="D834" t="str">
        <f>VLOOKUP(C834,'Programas-Mestrado'!$C:$D,2,0)</f>
        <v>PPGECiv</v>
      </c>
      <c r="E834" t="s">
        <v>517</v>
      </c>
      <c r="F834" s="10">
        <v>43709</v>
      </c>
      <c r="G834" s="10">
        <v>44530</v>
      </c>
      <c r="H834" t="s">
        <v>987</v>
      </c>
      <c r="I834" t="s">
        <v>7233</v>
      </c>
      <c r="J834" t="s">
        <v>1025</v>
      </c>
      <c r="K834" t="s">
        <v>3351</v>
      </c>
      <c r="N834" s="30"/>
      <c r="P834" s="30"/>
      <c r="Q834" s="30"/>
      <c r="R834" s="30"/>
      <c r="S834" s="30"/>
    </row>
    <row r="835" spans="1:19" x14ac:dyDescent="0.25">
      <c r="A835" t="s">
        <v>949</v>
      </c>
      <c r="B835" t="s">
        <v>1575</v>
      </c>
      <c r="C835" t="s">
        <v>245</v>
      </c>
      <c r="D835" t="str">
        <f>VLOOKUP(C835,'Programas-Mestrado'!$C:$D,2,0)</f>
        <v>PPGECiv</v>
      </c>
      <c r="E835" t="s">
        <v>517</v>
      </c>
      <c r="F835" s="10">
        <v>43709</v>
      </c>
      <c r="G835" s="10">
        <v>44439</v>
      </c>
      <c r="H835" t="s">
        <v>987</v>
      </c>
      <c r="I835" t="s">
        <v>7233</v>
      </c>
      <c r="J835" t="s">
        <v>1025</v>
      </c>
      <c r="K835" t="s">
        <v>3351</v>
      </c>
      <c r="N835" s="30"/>
      <c r="P835" s="30"/>
      <c r="Q835" s="30"/>
      <c r="R835" s="30"/>
      <c r="S835" s="30"/>
    </row>
    <row r="836" spans="1:19" x14ac:dyDescent="0.25">
      <c r="A836" t="s">
        <v>965</v>
      </c>
      <c r="B836" t="s">
        <v>1576</v>
      </c>
      <c r="C836" t="s">
        <v>245</v>
      </c>
      <c r="D836" t="str">
        <f>VLOOKUP(C836,'Programas-Mestrado'!$C:$D,2,0)</f>
        <v>PPGECiv</v>
      </c>
      <c r="E836" t="s">
        <v>517</v>
      </c>
      <c r="F836" s="10">
        <v>43709</v>
      </c>
      <c r="G836" s="10">
        <v>44620</v>
      </c>
      <c r="H836" t="s">
        <v>987</v>
      </c>
      <c r="I836" t="s">
        <v>7233</v>
      </c>
      <c r="J836" t="s">
        <v>1025</v>
      </c>
      <c r="K836" t="s">
        <v>3351</v>
      </c>
      <c r="N836" s="30"/>
      <c r="P836" s="30"/>
      <c r="Q836" s="30"/>
      <c r="R836" s="30"/>
      <c r="S836" s="30"/>
    </row>
    <row r="837" spans="1:19" x14ac:dyDescent="0.25">
      <c r="A837" t="s">
        <v>3863</v>
      </c>
      <c r="B837" t="s">
        <v>3869</v>
      </c>
      <c r="C837" t="s">
        <v>245</v>
      </c>
      <c r="D837" t="str">
        <f>VLOOKUP(C837,'Programas-Mestrado'!$C:$D,2,0)</f>
        <v>PPGECiv</v>
      </c>
      <c r="E837" t="s">
        <v>517</v>
      </c>
      <c r="F837" s="10">
        <v>44317</v>
      </c>
      <c r="G837" s="10">
        <v>45351</v>
      </c>
      <c r="H837" t="s">
        <v>987</v>
      </c>
      <c r="I837" t="s">
        <v>7233</v>
      </c>
      <c r="J837" t="s">
        <v>3381</v>
      </c>
      <c r="K837" t="s">
        <v>3351</v>
      </c>
      <c r="N837" s="30"/>
      <c r="P837" s="30"/>
      <c r="Q837" s="30"/>
      <c r="R837" s="30"/>
      <c r="S837" s="30"/>
    </row>
    <row r="838" spans="1:19" x14ac:dyDescent="0.25">
      <c r="A838" t="s">
        <v>3528</v>
      </c>
      <c r="B838" t="s">
        <v>3541</v>
      </c>
      <c r="C838" t="s">
        <v>245</v>
      </c>
      <c r="D838" t="str">
        <f>VLOOKUP(C838,'Programas-Mestrado'!$C:$D,2,0)</f>
        <v>PPGECiv</v>
      </c>
      <c r="E838" t="s">
        <v>517</v>
      </c>
      <c r="F838" s="10">
        <v>44197</v>
      </c>
      <c r="G838" s="10">
        <v>45291</v>
      </c>
      <c r="H838" t="s">
        <v>987</v>
      </c>
      <c r="I838" t="s">
        <v>7233</v>
      </c>
      <c r="J838" t="s">
        <v>1024</v>
      </c>
      <c r="K838" t="s">
        <v>3351</v>
      </c>
      <c r="N838" s="30"/>
      <c r="P838" s="30"/>
      <c r="Q838" s="30"/>
      <c r="R838" s="30"/>
      <c r="S838" s="30"/>
    </row>
    <row r="839" spans="1:19" x14ac:dyDescent="0.25">
      <c r="A839" t="s">
        <v>936</v>
      </c>
      <c r="B839" t="s">
        <v>1577</v>
      </c>
      <c r="C839" t="s">
        <v>245</v>
      </c>
      <c r="D839" t="str">
        <f>VLOOKUP(C839,'Programas-Mestrado'!$C:$D,2,0)</f>
        <v>PPGECiv</v>
      </c>
      <c r="E839" t="s">
        <v>517</v>
      </c>
      <c r="F839" s="10">
        <v>43709</v>
      </c>
      <c r="G839" s="10">
        <v>44347</v>
      </c>
      <c r="H839" t="s">
        <v>987</v>
      </c>
      <c r="I839" t="s">
        <v>7233</v>
      </c>
      <c r="J839" t="s">
        <v>1025</v>
      </c>
      <c r="K839" t="s">
        <v>3351</v>
      </c>
      <c r="N839" s="30"/>
      <c r="P839" s="30"/>
      <c r="Q839" s="30"/>
      <c r="R839" s="30"/>
      <c r="S839" s="30"/>
    </row>
    <row r="840" spans="1:19" x14ac:dyDescent="0.25">
      <c r="A840" t="s">
        <v>1071</v>
      </c>
      <c r="B840" t="s">
        <v>1578</v>
      </c>
      <c r="C840" t="s">
        <v>245</v>
      </c>
      <c r="D840" t="str">
        <f>VLOOKUP(C840,'Programas-Mestrado'!$C:$D,2,0)</f>
        <v>PPGECiv</v>
      </c>
      <c r="E840" t="s">
        <v>517</v>
      </c>
      <c r="F840" s="10">
        <v>43891</v>
      </c>
      <c r="G840" s="10">
        <v>44712</v>
      </c>
      <c r="H840" t="s">
        <v>987</v>
      </c>
      <c r="I840" t="s">
        <v>7233</v>
      </c>
      <c r="J840" t="s">
        <v>1024</v>
      </c>
      <c r="K840" t="s">
        <v>3351</v>
      </c>
      <c r="N840" s="30"/>
      <c r="P840" s="30"/>
      <c r="Q840" s="30"/>
      <c r="R840" s="30"/>
      <c r="S840" s="30"/>
    </row>
    <row r="841" spans="1:19" x14ac:dyDescent="0.25">
      <c r="A841" t="s">
        <v>3906</v>
      </c>
      <c r="B841" t="s">
        <v>3923</v>
      </c>
      <c r="C841" t="s">
        <v>245</v>
      </c>
      <c r="D841" t="str">
        <f>VLOOKUP(C841,'Programas-Mestrado'!$C:$D,2,0)</f>
        <v>PPGECiv</v>
      </c>
      <c r="E841" t="s">
        <v>517</v>
      </c>
      <c r="F841" s="10">
        <v>44348</v>
      </c>
      <c r="G841" s="10">
        <v>44895</v>
      </c>
      <c r="H841" t="s">
        <v>987</v>
      </c>
      <c r="I841" t="s">
        <v>7233</v>
      </c>
      <c r="J841" t="s">
        <v>1025</v>
      </c>
      <c r="K841" t="s">
        <v>3351</v>
      </c>
      <c r="N841" s="30"/>
      <c r="P841" s="30"/>
      <c r="Q841" s="30"/>
      <c r="R841" s="30"/>
      <c r="S841" s="30"/>
    </row>
    <row r="842" spans="1:19" x14ac:dyDescent="0.25">
      <c r="A842" t="s">
        <v>5190</v>
      </c>
      <c r="B842" t="s">
        <v>5198</v>
      </c>
      <c r="C842" t="s">
        <v>245</v>
      </c>
      <c r="D842" t="str">
        <f>VLOOKUP(C842,'Programas-Mestrado'!$C:$D,2,0)</f>
        <v>PPGECiv</v>
      </c>
      <c r="E842" t="s">
        <v>517</v>
      </c>
      <c r="F842" s="10">
        <v>44896</v>
      </c>
      <c r="G842" s="10">
        <v>45382</v>
      </c>
      <c r="H842" t="s">
        <v>987</v>
      </c>
      <c r="I842" t="s">
        <v>7233</v>
      </c>
      <c r="J842" t="s">
        <v>1026</v>
      </c>
      <c r="K842" t="s">
        <v>3351</v>
      </c>
      <c r="N842" s="30"/>
      <c r="P842" s="30"/>
      <c r="Q842" s="30"/>
      <c r="R842" s="30"/>
      <c r="S842" s="30"/>
    </row>
    <row r="843" spans="1:19" x14ac:dyDescent="0.25">
      <c r="A843" t="s">
        <v>136</v>
      </c>
      <c r="B843" t="s">
        <v>1579</v>
      </c>
      <c r="C843" t="s">
        <v>245</v>
      </c>
      <c r="D843" t="str">
        <f>VLOOKUP(C843,'Programas-Mestrado'!$C:$D,2,0)</f>
        <v>PPGECiv</v>
      </c>
      <c r="E843" t="s">
        <v>517</v>
      </c>
      <c r="F843" s="10">
        <v>43709</v>
      </c>
      <c r="G843" s="10">
        <v>44712</v>
      </c>
      <c r="H843" t="s">
        <v>987</v>
      </c>
      <c r="I843" t="s">
        <v>7233</v>
      </c>
      <c r="J843" t="s">
        <v>1025</v>
      </c>
      <c r="K843" t="s">
        <v>3351</v>
      </c>
      <c r="N843" s="30"/>
      <c r="P843" s="30"/>
      <c r="Q843" s="30"/>
      <c r="R843" s="30"/>
      <c r="S843" s="30"/>
    </row>
    <row r="844" spans="1:19" x14ac:dyDescent="0.25">
      <c r="A844" t="s">
        <v>5920</v>
      </c>
      <c r="B844" t="s">
        <v>5959</v>
      </c>
      <c r="C844" t="s">
        <v>245</v>
      </c>
      <c r="D844" t="str">
        <f>VLOOKUP(C844,'Programas-Mestrado'!$C:$D,2,0)</f>
        <v>PPGECiv</v>
      </c>
      <c r="E844" t="s">
        <v>517</v>
      </c>
      <c r="F844" s="10">
        <v>44986</v>
      </c>
      <c r="G844" s="10">
        <v>45169</v>
      </c>
      <c r="H844" t="s">
        <v>987</v>
      </c>
      <c r="I844" t="s">
        <v>7233</v>
      </c>
      <c r="J844" t="s">
        <v>1026</v>
      </c>
      <c r="K844" t="s">
        <v>3351</v>
      </c>
      <c r="N844" s="30"/>
      <c r="P844" s="30"/>
      <c r="Q844" s="30"/>
      <c r="R844" s="30"/>
      <c r="S844" s="30"/>
    </row>
    <row r="845" spans="1:19" x14ac:dyDescent="0.25">
      <c r="A845" t="s">
        <v>802</v>
      </c>
      <c r="B845" t="s">
        <v>3636</v>
      </c>
      <c r="C845" t="s">
        <v>245</v>
      </c>
      <c r="D845" t="str">
        <f>VLOOKUP(C845,'Programas-Mestrado'!$C:$D,2,0)</f>
        <v>PPGECiv</v>
      </c>
      <c r="E845" t="s">
        <v>517</v>
      </c>
      <c r="F845" s="10">
        <v>44256</v>
      </c>
      <c r="G845" s="10">
        <v>44712</v>
      </c>
      <c r="H845" t="s">
        <v>987</v>
      </c>
      <c r="I845" t="s">
        <v>7233</v>
      </c>
      <c r="J845" t="s">
        <v>1023</v>
      </c>
      <c r="K845" t="s">
        <v>3351</v>
      </c>
      <c r="N845" s="30"/>
      <c r="P845" s="30"/>
      <c r="Q845" s="30"/>
      <c r="R845" s="30"/>
      <c r="S845" s="30"/>
    </row>
    <row r="846" spans="1:19" x14ac:dyDescent="0.25">
      <c r="A846" t="s">
        <v>1072</v>
      </c>
      <c r="B846" t="s">
        <v>1580</v>
      </c>
      <c r="C846" t="s">
        <v>245</v>
      </c>
      <c r="D846" t="str">
        <f>VLOOKUP(C846,'Programas-Mestrado'!$C:$D,2,0)</f>
        <v>PPGECiv</v>
      </c>
      <c r="E846" t="s">
        <v>517</v>
      </c>
      <c r="F846" s="10">
        <v>43891</v>
      </c>
      <c r="G846" s="10">
        <v>44439</v>
      </c>
      <c r="H846" t="s">
        <v>987</v>
      </c>
      <c r="I846" t="s">
        <v>7233</v>
      </c>
      <c r="J846" t="s">
        <v>1025</v>
      </c>
      <c r="K846" t="s">
        <v>3351</v>
      </c>
      <c r="N846" s="30"/>
      <c r="P846" s="30"/>
      <c r="Q846" s="30"/>
      <c r="R846" s="30"/>
      <c r="S846" s="30"/>
    </row>
    <row r="847" spans="1:19" x14ac:dyDescent="0.25">
      <c r="A847" t="s">
        <v>803</v>
      </c>
      <c r="B847" t="s">
        <v>3924</v>
      </c>
      <c r="C847" t="s">
        <v>245</v>
      </c>
      <c r="D847" t="str">
        <f>VLOOKUP(C847,'Programas-Mestrado'!$C:$D,2,0)</f>
        <v>PPGECiv</v>
      </c>
      <c r="E847" t="s">
        <v>517</v>
      </c>
      <c r="F847" s="10">
        <v>44348</v>
      </c>
      <c r="G847" s="10">
        <v>45412</v>
      </c>
      <c r="H847" t="s">
        <v>987</v>
      </c>
      <c r="I847" t="s">
        <v>7233</v>
      </c>
      <c r="J847" t="s">
        <v>1024</v>
      </c>
      <c r="K847" t="s">
        <v>3351</v>
      </c>
      <c r="N847" s="30"/>
      <c r="P847" s="30"/>
      <c r="Q847" s="30"/>
      <c r="R847" s="30"/>
      <c r="S847" s="30"/>
    </row>
    <row r="848" spans="1:19" x14ac:dyDescent="0.25">
      <c r="A848" t="s">
        <v>4725</v>
      </c>
      <c r="B848" t="s">
        <v>4749</v>
      </c>
      <c r="C848" t="s">
        <v>245</v>
      </c>
      <c r="D848" t="str">
        <f>VLOOKUP(C848,'Programas-Mestrado'!$C:$D,2,0)</f>
        <v>PPGECiv</v>
      </c>
      <c r="E848" t="s">
        <v>517</v>
      </c>
      <c r="F848" s="10">
        <v>44713</v>
      </c>
      <c r="G848" s="10">
        <v>45351</v>
      </c>
      <c r="H848" t="s">
        <v>987</v>
      </c>
      <c r="I848" t="s">
        <v>7233</v>
      </c>
      <c r="J848" t="s">
        <v>1026</v>
      </c>
      <c r="K848" t="s">
        <v>3351</v>
      </c>
      <c r="N848" s="30"/>
      <c r="P848" s="30"/>
      <c r="Q848" s="30"/>
      <c r="R848" s="30"/>
      <c r="S848" s="30"/>
    </row>
    <row r="849" spans="1:19" x14ac:dyDescent="0.25">
      <c r="A849" t="s">
        <v>5191</v>
      </c>
      <c r="B849" t="s">
        <v>5199</v>
      </c>
      <c r="C849" t="s">
        <v>245</v>
      </c>
      <c r="D849" t="str">
        <f>VLOOKUP(C849,'Programas-Mestrado'!$C:$D,2,0)</f>
        <v>PPGECiv</v>
      </c>
      <c r="E849" t="s">
        <v>258</v>
      </c>
      <c r="F849" s="10">
        <v>44896</v>
      </c>
      <c r="G849" s="10">
        <v>45291</v>
      </c>
      <c r="H849" t="s">
        <v>987</v>
      </c>
      <c r="I849" t="s">
        <v>7233</v>
      </c>
      <c r="J849" t="s">
        <v>1025</v>
      </c>
      <c r="K849" t="s">
        <v>3351</v>
      </c>
      <c r="N849" s="30"/>
      <c r="P849" s="30"/>
      <c r="Q849" s="30"/>
      <c r="R849" s="30"/>
      <c r="S849" s="30"/>
    </row>
    <row r="850" spans="1:19" x14ac:dyDescent="0.25">
      <c r="A850" t="s">
        <v>4305</v>
      </c>
      <c r="B850" t="s">
        <v>4396</v>
      </c>
      <c r="C850" t="s">
        <v>245</v>
      </c>
      <c r="D850" t="str">
        <f>VLOOKUP(C850,'Programas-Mestrado'!$C:$D,2,0)</f>
        <v>PPGECiv</v>
      </c>
      <c r="E850" t="s">
        <v>258</v>
      </c>
      <c r="F850" s="10">
        <v>44621</v>
      </c>
      <c r="G850" s="10">
        <v>45351</v>
      </c>
      <c r="H850" t="s">
        <v>987</v>
      </c>
      <c r="I850" t="s">
        <v>7233</v>
      </c>
      <c r="J850" t="s">
        <v>3381</v>
      </c>
      <c r="K850" t="s">
        <v>3351</v>
      </c>
      <c r="N850" s="30"/>
      <c r="P850" s="30"/>
      <c r="Q850" s="30"/>
      <c r="R850" s="30"/>
      <c r="S850" s="30"/>
    </row>
    <row r="851" spans="1:19" x14ac:dyDescent="0.25">
      <c r="A851" t="s">
        <v>1073</v>
      </c>
      <c r="B851" t="s">
        <v>1581</v>
      </c>
      <c r="C851" t="s">
        <v>245</v>
      </c>
      <c r="D851" t="str">
        <f>VLOOKUP(C851,'Programas-Mestrado'!$C:$D,2,0)</f>
        <v>PPGECiv</v>
      </c>
      <c r="E851" t="s">
        <v>258</v>
      </c>
      <c r="F851" s="10">
        <v>43891</v>
      </c>
      <c r="G851" s="10">
        <v>44439</v>
      </c>
      <c r="H851" t="s">
        <v>987</v>
      </c>
      <c r="I851" t="s">
        <v>7233</v>
      </c>
      <c r="J851" t="s">
        <v>1025</v>
      </c>
      <c r="K851" t="s">
        <v>3351</v>
      </c>
      <c r="N851" s="30"/>
      <c r="P851" s="30"/>
      <c r="Q851" s="30"/>
      <c r="R851" s="30"/>
      <c r="S851" s="30"/>
    </row>
    <row r="852" spans="1:19" x14ac:dyDescent="0.25">
      <c r="A852" t="s">
        <v>799</v>
      </c>
      <c r="B852" t="s">
        <v>1582</v>
      </c>
      <c r="C852" t="s">
        <v>245</v>
      </c>
      <c r="D852" t="str">
        <f>VLOOKUP(C852,'Programas-Mestrado'!$C:$D,2,0)</f>
        <v>PPGECiv</v>
      </c>
      <c r="E852" t="s">
        <v>258</v>
      </c>
      <c r="F852" s="10">
        <v>43709</v>
      </c>
      <c r="G852" s="10">
        <v>44347</v>
      </c>
      <c r="H852" t="s">
        <v>987</v>
      </c>
      <c r="I852" t="s">
        <v>7233</v>
      </c>
      <c r="J852" t="s">
        <v>1025</v>
      </c>
      <c r="K852" t="s">
        <v>3351</v>
      </c>
      <c r="N852" s="30"/>
      <c r="P852" s="30"/>
      <c r="Q852" s="30"/>
      <c r="R852" s="30"/>
      <c r="S852" s="30"/>
    </row>
    <row r="853" spans="1:19" x14ac:dyDescent="0.25">
      <c r="A853" t="s">
        <v>1074</v>
      </c>
      <c r="B853" t="s">
        <v>1583</v>
      </c>
      <c r="C853" t="s">
        <v>245</v>
      </c>
      <c r="D853" t="str">
        <f>VLOOKUP(C853,'Programas-Mestrado'!$C:$D,2,0)</f>
        <v>PPGECiv</v>
      </c>
      <c r="E853" t="s">
        <v>258</v>
      </c>
      <c r="F853" s="10">
        <v>43891</v>
      </c>
      <c r="G853" s="10">
        <v>44620</v>
      </c>
      <c r="H853" t="s">
        <v>987</v>
      </c>
      <c r="I853" t="s">
        <v>7233</v>
      </c>
      <c r="J853" t="s">
        <v>1029</v>
      </c>
      <c r="K853" t="s">
        <v>3351</v>
      </c>
      <c r="N853" s="30"/>
      <c r="P853" s="30"/>
      <c r="Q853" s="30"/>
      <c r="R853" s="30"/>
      <c r="S853" s="30"/>
    </row>
    <row r="854" spans="1:19" x14ac:dyDescent="0.25">
      <c r="A854" t="s">
        <v>4880</v>
      </c>
      <c r="B854" t="s">
        <v>4921</v>
      </c>
      <c r="C854" t="s">
        <v>245</v>
      </c>
      <c r="D854" t="str">
        <f>VLOOKUP(C854,'Programas-Mestrado'!$C:$D,2,0)</f>
        <v>PPGECiv</v>
      </c>
      <c r="E854" t="s">
        <v>258</v>
      </c>
      <c r="F854" s="10">
        <v>44774</v>
      </c>
      <c r="G854" s="10">
        <v>45382</v>
      </c>
      <c r="H854" t="s">
        <v>987</v>
      </c>
      <c r="I854" t="s">
        <v>7233</v>
      </c>
      <c r="J854" t="s">
        <v>1024</v>
      </c>
      <c r="K854" t="s">
        <v>3351</v>
      </c>
      <c r="N854" s="30"/>
      <c r="P854" s="30"/>
      <c r="Q854" s="30"/>
      <c r="R854" s="30"/>
      <c r="S854" s="30"/>
    </row>
    <row r="855" spans="1:19" x14ac:dyDescent="0.25">
      <c r="A855" t="s">
        <v>4103</v>
      </c>
      <c r="B855" t="s">
        <v>4116</v>
      </c>
      <c r="C855" t="s">
        <v>245</v>
      </c>
      <c r="D855" t="str">
        <f>VLOOKUP(C855,'Programas-Mestrado'!$C:$D,2,0)</f>
        <v>PPGECiv</v>
      </c>
      <c r="E855" t="s">
        <v>258</v>
      </c>
      <c r="F855" s="10">
        <v>44440</v>
      </c>
      <c r="G855" s="10">
        <v>44620</v>
      </c>
      <c r="H855" t="s">
        <v>987</v>
      </c>
      <c r="I855" t="s">
        <v>7233</v>
      </c>
      <c r="J855" t="s">
        <v>1025</v>
      </c>
      <c r="K855" t="s">
        <v>3351</v>
      </c>
      <c r="N855" s="30"/>
      <c r="P855" s="30"/>
      <c r="Q855" s="30"/>
      <c r="R855" s="30"/>
      <c r="S855" s="30"/>
    </row>
    <row r="856" spans="1:19" x14ac:dyDescent="0.25">
      <c r="A856" t="s">
        <v>5608</v>
      </c>
      <c r="B856" t="s">
        <v>5775</v>
      </c>
      <c r="C856" t="s">
        <v>245</v>
      </c>
      <c r="D856" t="str">
        <f>VLOOKUP(C856,'Programas-Mestrado'!$C:$D,2,0)</f>
        <v>PPGECiv</v>
      </c>
      <c r="E856" t="s">
        <v>258</v>
      </c>
      <c r="F856" s="10">
        <v>44621</v>
      </c>
      <c r="G856" s="10">
        <v>44985</v>
      </c>
      <c r="H856" t="s">
        <v>987</v>
      </c>
      <c r="I856" t="s">
        <v>7233</v>
      </c>
      <c r="J856" t="s">
        <v>1025</v>
      </c>
      <c r="K856" t="s">
        <v>3351</v>
      </c>
      <c r="N856" s="30"/>
      <c r="P856" s="30"/>
      <c r="Q856" s="30"/>
      <c r="R856" s="30"/>
      <c r="S856" s="30"/>
    </row>
    <row r="857" spans="1:19" x14ac:dyDescent="0.25">
      <c r="A857" t="s">
        <v>4306</v>
      </c>
      <c r="B857" t="s">
        <v>4397</v>
      </c>
      <c r="C857" t="s">
        <v>245</v>
      </c>
      <c r="D857" t="str">
        <f>VLOOKUP(C857,'Programas-Mestrado'!$C:$D,2,0)</f>
        <v>PPGECiv</v>
      </c>
      <c r="E857" t="s">
        <v>258</v>
      </c>
      <c r="F857" s="10">
        <v>44621</v>
      </c>
      <c r="G857" s="10">
        <v>44895</v>
      </c>
      <c r="H857" t="s">
        <v>987</v>
      </c>
      <c r="I857" t="s">
        <v>7233</v>
      </c>
      <c r="J857" t="s">
        <v>1025</v>
      </c>
      <c r="K857" t="s">
        <v>3351</v>
      </c>
      <c r="N857" s="30"/>
      <c r="P857" s="30"/>
      <c r="Q857" s="30"/>
      <c r="R857" s="30"/>
      <c r="S857" s="30"/>
    </row>
    <row r="858" spans="1:19" x14ac:dyDescent="0.25">
      <c r="A858" t="s">
        <v>1075</v>
      </c>
      <c r="B858" t="s">
        <v>1584</v>
      </c>
      <c r="C858" t="s">
        <v>245</v>
      </c>
      <c r="D858" t="str">
        <f>VLOOKUP(C858,'Programas-Mestrado'!$C:$D,2,0)</f>
        <v>PPGECiv</v>
      </c>
      <c r="E858" t="s">
        <v>258</v>
      </c>
      <c r="F858" s="10">
        <v>43891</v>
      </c>
      <c r="G858" s="10">
        <v>44620</v>
      </c>
      <c r="H858" t="s">
        <v>987</v>
      </c>
      <c r="I858" t="s">
        <v>7233</v>
      </c>
      <c r="J858" t="s">
        <v>1024</v>
      </c>
      <c r="K858" t="s">
        <v>3351</v>
      </c>
      <c r="N858" s="30"/>
      <c r="P858" s="30"/>
      <c r="Q858" s="30"/>
      <c r="R858" s="30"/>
      <c r="S858" s="30"/>
    </row>
    <row r="859" spans="1:19" x14ac:dyDescent="0.25">
      <c r="A859" t="s">
        <v>800</v>
      </c>
      <c r="B859" t="s">
        <v>1585</v>
      </c>
      <c r="C859" t="s">
        <v>245</v>
      </c>
      <c r="D859" t="str">
        <f>VLOOKUP(C859,'Programas-Mestrado'!$C:$D,2,0)</f>
        <v>PPGECiv</v>
      </c>
      <c r="E859" t="s">
        <v>258</v>
      </c>
      <c r="F859" s="10">
        <v>43709</v>
      </c>
      <c r="G859" s="10">
        <v>44255</v>
      </c>
      <c r="H859" t="s">
        <v>987</v>
      </c>
      <c r="I859" t="s">
        <v>7233</v>
      </c>
      <c r="J859" t="s">
        <v>1025</v>
      </c>
      <c r="K859" t="s">
        <v>3351</v>
      </c>
      <c r="N859" s="30"/>
      <c r="P859" s="30"/>
      <c r="Q859" s="30"/>
      <c r="R859" s="30"/>
      <c r="S859" s="30"/>
    </row>
    <row r="860" spans="1:19" x14ac:dyDescent="0.25">
      <c r="A860" t="s">
        <v>1076</v>
      </c>
      <c r="B860" t="s">
        <v>1586</v>
      </c>
      <c r="C860" t="s">
        <v>245</v>
      </c>
      <c r="D860" t="str">
        <f>VLOOKUP(C860,'Programas-Mestrado'!$C:$D,2,0)</f>
        <v>PPGECiv</v>
      </c>
      <c r="E860" t="s">
        <v>258</v>
      </c>
      <c r="F860" s="10">
        <v>43891</v>
      </c>
      <c r="G860" s="10">
        <v>44620</v>
      </c>
      <c r="H860" t="s">
        <v>987</v>
      </c>
      <c r="I860" t="s">
        <v>7233</v>
      </c>
      <c r="J860" t="s">
        <v>1025</v>
      </c>
      <c r="K860" t="s">
        <v>3351</v>
      </c>
      <c r="N860" s="30"/>
      <c r="P860" s="30"/>
      <c r="Q860" s="30"/>
      <c r="R860" s="30"/>
      <c r="S860" s="30"/>
    </row>
    <row r="861" spans="1:19" x14ac:dyDescent="0.25">
      <c r="A861" t="s">
        <v>4307</v>
      </c>
      <c r="B861" t="s">
        <v>4398</v>
      </c>
      <c r="C861" t="s">
        <v>245</v>
      </c>
      <c r="D861" t="str">
        <f>VLOOKUP(C861,'Programas-Mestrado'!$C:$D,2,0)</f>
        <v>PPGECiv</v>
      </c>
      <c r="E861" t="s">
        <v>258</v>
      </c>
      <c r="F861" s="10">
        <v>44621</v>
      </c>
      <c r="G861" s="10">
        <v>45351</v>
      </c>
      <c r="H861" t="s">
        <v>987</v>
      </c>
      <c r="I861" t="s">
        <v>7233</v>
      </c>
      <c r="J861" t="s">
        <v>3381</v>
      </c>
      <c r="K861" t="s">
        <v>3351</v>
      </c>
      <c r="N861" s="30"/>
      <c r="P861" s="30"/>
      <c r="Q861" s="30"/>
      <c r="R861" s="30"/>
      <c r="S861" s="30"/>
    </row>
    <row r="862" spans="1:19" x14ac:dyDescent="0.25">
      <c r="A862" t="s">
        <v>4308</v>
      </c>
      <c r="B862" t="s">
        <v>4399</v>
      </c>
      <c r="C862" t="s">
        <v>245</v>
      </c>
      <c r="D862" t="str">
        <f>VLOOKUP(C862,'Programas-Mestrado'!$C:$D,2,0)</f>
        <v>PPGECiv</v>
      </c>
      <c r="E862" t="s">
        <v>258</v>
      </c>
      <c r="F862" s="10">
        <v>44621</v>
      </c>
      <c r="G862" s="10">
        <v>45351</v>
      </c>
      <c r="H862" t="s">
        <v>987</v>
      </c>
      <c r="I862" t="s">
        <v>7233</v>
      </c>
      <c r="J862" t="s">
        <v>3381</v>
      </c>
      <c r="K862" t="s">
        <v>3351</v>
      </c>
      <c r="N862" s="30"/>
      <c r="P862" s="30"/>
      <c r="Q862" s="30"/>
      <c r="R862" s="30"/>
      <c r="S862" s="30"/>
    </row>
    <row r="863" spans="1:19" x14ac:dyDescent="0.25">
      <c r="A863" t="s">
        <v>3571</v>
      </c>
      <c r="B863" t="s">
        <v>3637</v>
      </c>
      <c r="C863" t="s">
        <v>245</v>
      </c>
      <c r="D863" t="str">
        <f>VLOOKUP(C863,'Programas-Mestrado'!$C:$D,2,0)</f>
        <v>PPGECiv</v>
      </c>
      <c r="E863" t="s">
        <v>258</v>
      </c>
      <c r="F863" s="10">
        <v>44256</v>
      </c>
      <c r="G863" s="10">
        <v>44742</v>
      </c>
      <c r="H863" t="s">
        <v>987</v>
      </c>
      <c r="I863" t="s">
        <v>7233</v>
      </c>
      <c r="J863" t="s">
        <v>1023</v>
      </c>
      <c r="K863" t="s">
        <v>3351</v>
      </c>
      <c r="N863" s="30"/>
      <c r="P863" s="30"/>
      <c r="Q863" s="30"/>
      <c r="R863" s="30"/>
      <c r="S863" s="30"/>
    </row>
    <row r="864" spans="1:19" x14ac:dyDescent="0.25">
      <c r="A864" t="s">
        <v>1077</v>
      </c>
      <c r="B864" t="s">
        <v>1587</v>
      </c>
      <c r="C864" t="s">
        <v>245</v>
      </c>
      <c r="D864" t="str">
        <f>VLOOKUP(C864,'Programas-Mestrado'!$C:$D,2,0)</f>
        <v>PPGECiv</v>
      </c>
      <c r="E864" t="s">
        <v>258</v>
      </c>
      <c r="F864" s="10">
        <v>43891</v>
      </c>
      <c r="G864" s="10">
        <v>44620</v>
      </c>
      <c r="H864" t="s">
        <v>987</v>
      </c>
      <c r="I864" t="s">
        <v>7233</v>
      </c>
      <c r="J864" t="s">
        <v>1025</v>
      </c>
      <c r="K864" t="s">
        <v>3351</v>
      </c>
      <c r="N864" s="30"/>
      <c r="P864" s="30"/>
      <c r="Q864" s="30"/>
      <c r="R864" s="30"/>
      <c r="S864" s="30"/>
    </row>
    <row r="865" spans="1:19" x14ac:dyDescent="0.25">
      <c r="A865" t="s">
        <v>6117</v>
      </c>
      <c r="B865" t="s">
        <v>6127</v>
      </c>
      <c r="C865" t="s">
        <v>245</v>
      </c>
      <c r="D865" t="str">
        <f>VLOOKUP(C865,'Programas-Mestrado'!$C:$D,2,0)</f>
        <v>PPGECiv</v>
      </c>
      <c r="E865" t="s">
        <v>258</v>
      </c>
      <c r="F865" s="10">
        <v>45017</v>
      </c>
      <c r="G865" s="10">
        <v>45107</v>
      </c>
      <c r="H865" t="s">
        <v>987</v>
      </c>
      <c r="I865" t="s">
        <v>7233</v>
      </c>
      <c r="J865" t="s">
        <v>1025</v>
      </c>
      <c r="K865" t="s">
        <v>3351</v>
      </c>
      <c r="N865" s="30"/>
      <c r="P865" s="30"/>
      <c r="Q865" s="30"/>
      <c r="R865" s="30"/>
      <c r="S865" s="30"/>
    </row>
    <row r="866" spans="1:19" x14ac:dyDescent="0.25">
      <c r="A866" t="s">
        <v>802</v>
      </c>
      <c r="B866" t="s">
        <v>1588</v>
      </c>
      <c r="C866" t="s">
        <v>245</v>
      </c>
      <c r="D866" t="str">
        <f>VLOOKUP(C866,'Programas-Mestrado'!$C:$D,2,0)</f>
        <v>PPGECiv</v>
      </c>
      <c r="E866" t="s">
        <v>258</v>
      </c>
      <c r="F866" s="10">
        <v>43709</v>
      </c>
      <c r="G866" s="10">
        <v>44255</v>
      </c>
      <c r="H866" t="s">
        <v>987</v>
      </c>
      <c r="I866" t="s">
        <v>7233</v>
      </c>
      <c r="J866" t="s">
        <v>1024</v>
      </c>
      <c r="K866" t="s">
        <v>3351</v>
      </c>
      <c r="N866" s="30"/>
      <c r="P866" s="30"/>
      <c r="Q866" s="30"/>
      <c r="R866" s="30"/>
      <c r="S866" s="30"/>
    </row>
    <row r="867" spans="1:19" x14ac:dyDescent="0.25">
      <c r="A867" t="s">
        <v>5563</v>
      </c>
      <c r="B867" t="s">
        <v>5581</v>
      </c>
      <c r="C867" t="s">
        <v>245</v>
      </c>
      <c r="D867" t="str">
        <f>VLOOKUP(C867,'Programas-Mestrado'!$C:$D,2,0)</f>
        <v>PPGECiv</v>
      </c>
      <c r="E867" t="s">
        <v>258</v>
      </c>
      <c r="F867" s="10">
        <v>44348</v>
      </c>
      <c r="G867" s="10">
        <v>44985</v>
      </c>
      <c r="H867" t="s">
        <v>987</v>
      </c>
      <c r="I867" t="s">
        <v>7233</v>
      </c>
      <c r="J867" t="s">
        <v>1025</v>
      </c>
      <c r="K867" t="s">
        <v>3351</v>
      </c>
      <c r="N867" s="30"/>
      <c r="P867" s="30"/>
      <c r="Q867" s="30"/>
      <c r="R867" s="30"/>
      <c r="S867" s="30"/>
    </row>
    <row r="868" spans="1:19" x14ac:dyDescent="0.25">
      <c r="A868" t="s">
        <v>803</v>
      </c>
      <c r="B868" t="s">
        <v>1589</v>
      </c>
      <c r="C868" t="s">
        <v>245</v>
      </c>
      <c r="D868" t="str">
        <f>VLOOKUP(C868,'Programas-Mestrado'!$C:$D,2,0)</f>
        <v>PPGECiv</v>
      </c>
      <c r="E868" t="s">
        <v>258</v>
      </c>
      <c r="F868" s="10">
        <v>43709</v>
      </c>
      <c r="G868" s="10">
        <v>44347</v>
      </c>
      <c r="H868" t="s">
        <v>987</v>
      </c>
      <c r="I868" t="s">
        <v>7233</v>
      </c>
      <c r="J868" t="s">
        <v>1024</v>
      </c>
      <c r="K868" t="s">
        <v>3351</v>
      </c>
      <c r="N868" s="30"/>
      <c r="P868" s="30"/>
      <c r="Q868" s="30"/>
      <c r="R868" s="30"/>
      <c r="S868" s="30"/>
    </row>
    <row r="869" spans="1:19" x14ac:dyDescent="0.25">
      <c r="A869" t="s">
        <v>5564</v>
      </c>
      <c r="B869" t="s">
        <v>5582</v>
      </c>
      <c r="C869" t="s">
        <v>245</v>
      </c>
      <c r="D869" t="str">
        <f>VLOOKUP(C869,'Programas-Mestrado'!$C:$D,2,0)</f>
        <v>PPGECiv</v>
      </c>
      <c r="E869" t="s">
        <v>258</v>
      </c>
      <c r="F869" s="10">
        <v>44348</v>
      </c>
      <c r="G869" s="10">
        <v>44985</v>
      </c>
      <c r="H869" t="s">
        <v>987</v>
      </c>
      <c r="I869" t="s">
        <v>7233</v>
      </c>
      <c r="J869" t="s">
        <v>1025</v>
      </c>
      <c r="K869" t="s">
        <v>3351</v>
      </c>
      <c r="N869" s="30"/>
      <c r="P869" s="30"/>
      <c r="Q869" s="30"/>
      <c r="R869" s="30"/>
      <c r="S869" s="30"/>
    </row>
    <row r="870" spans="1:19" x14ac:dyDescent="0.25">
      <c r="A870" t="s">
        <v>5565</v>
      </c>
      <c r="B870" t="s">
        <v>5583</v>
      </c>
      <c r="C870" t="s">
        <v>245</v>
      </c>
      <c r="D870" t="str">
        <f>VLOOKUP(C870,'Programas-Mestrado'!$C:$D,2,0)</f>
        <v>PPGECiv</v>
      </c>
      <c r="E870" t="s">
        <v>258</v>
      </c>
      <c r="F870" s="10">
        <v>44256</v>
      </c>
      <c r="G870" s="10">
        <v>44985</v>
      </c>
      <c r="H870" t="s">
        <v>987</v>
      </c>
      <c r="I870" t="s">
        <v>7233</v>
      </c>
      <c r="J870" t="s">
        <v>1025</v>
      </c>
      <c r="K870" t="s">
        <v>3351</v>
      </c>
      <c r="N870" s="30"/>
      <c r="P870" s="30"/>
      <c r="Q870" s="30"/>
      <c r="R870" s="30"/>
      <c r="S870" s="30"/>
    </row>
    <row r="871" spans="1:19" x14ac:dyDescent="0.25">
      <c r="A871" t="s">
        <v>269</v>
      </c>
      <c r="B871" t="s">
        <v>1821</v>
      </c>
      <c r="C871" t="s">
        <v>225</v>
      </c>
      <c r="D871" t="str">
        <f>VLOOKUP(C871,'Programas-Mestrado'!$C:$D,2,0)</f>
        <v>PPGBiotec</v>
      </c>
      <c r="E871" t="s">
        <v>517</v>
      </c>
      <c r="F871" s="10">
        <v>43709</v>
      </c>
      <c r="G871" s="10">
        <v>44500</v>
      </c>
      <c r="H871" t="s">
        <v>987</v>
      </c>
      <c r="I871" t="s">
        <v>7233</v>
      </c>
      <c r="J871" t="s">
        <v>1025</v>
      </c>
      <c r="K871" t="s">
        <v>3351</v>
      </c>
      <c r="N871" s="30"/>
      <c r="P871" s="30"/>
      <c r="Q871" s="30"/>
      <c r="R871" s="30"/>
      <c r="S871" s="30"/>
    </row>
    <row r="872" spans="1:19" x14ac:dyDescent="0.25">
      <c r="A872" t="s">
        <v>276</v>
      </c>
      <c r="B872" t="s">
        <v>2378</v>
      </c>
      <c r="C872" t="s">
        <v>225</v>
      </c>
      <c r="D872" t="str">
        <f>VLOOKUP(C872,'Programas-Mestrado'!$C:$D,2,0)</f>
        <v>PPGBiotec</v>
      </c>
      <c r="E872" t="s">
        <v>517</v>
      </c>
      <c r="F872" s="10">
        <v>43709</v>
      </c>
      <c r="G872" s="10">
        <v>43861</v>
      </c>
      <c r="H872" t="s">
        <v>987</v>
      </c>
      <c r="I872" t="s">
        <v>7233</v>
      </c>
      <c r="J872" t="s">
        <v>1025</v>
      </c>
      <c r="K872" t="s">
        <v>3351</v>
      </c>
      <c r="N872" s="30"/>
      <c r="P872" s="30"/>
      <c r="Q872" s="30"/>
      <c r="R872" s="30"/>
      <c r="S872" s="30"/>
    </row>
    <row r="873" spans="1:19" x14ac:dyDescent="0.25">
      <c r="A873" t="s">
        <v>1004</v>
      </c>
      <c r="B873" t="s">
        <v>1823</v>
      </c>
      <c r="C873" t="s">
        <v>225</v>
      </c>
      <c r="D873" t="str">
        <f>VLOOKUP(C873,'Programas-Mestrado'!$C:$D,2,0)</f>
        <v>PPGBiotec</v>
      </c>
      <c r="E873" t="s">
        <v>517</v>
      </c>
      <c r="F873" s="10">
        <v>43770</v>
      </c>
      <c r="G873" s="10">
        <v>45230</v>
      </c>
      <c r="H873" t="s">
        <v>987</v>
      </c>
      <c r="I873" t="s">
        <v>7233</v>
      </c>
      <c r="J873" t="s">
        <v>1025</v>
      </c>
      <c r="K873" t="s">
        <v>3351</v>
      </c>
      <c r="N873" s="30"/>
      <c r="P873" s="30"/>
      <c r="Q873" s="30"/>
      <c r="R873" s="30"/>
      <c r="S873" s="30"/>
    </row>
    <row r="874" spans="1:19" x14ac:dyDescent="0.25">
      <c r="A874" t="s">
        <v>3943</v>
      </c>
      <c r="B874" t="s">
        <v>6274</v>
      </c>
      <c r="C874" t="s">
        <v>225</v>
      </c>
      <c r="D874" t="str">
        <f>VLOOKUP(C874,'Programas-Mestrado'!$C:$D,2,0)</f>
        <v>PPGBiotec</v>
      </c>
      <c r="E874" t="s">
        <v>517</v>
      </c>
      <c r="F874" s="10">
        <v>45108</v>
      </c>
      <c r="G874" s="10">
        <v>45169</v>
      </c>
      <c r="H874" t="s">
        <v>987</v>
      </c>
      <c r="I874" t="s">
        <v>7233</v>
      </c>
      <c r="J874" t="s">
        <v>1026</v>
      </c>
      <c r="K874" t="s">
        <v>3351</v>
      </c>
      <c r="N874" s="30"/>
      <c r="P874" s="30"/>
      <c r="Q874" s="30"/>
      <c r="R874" s="30"/>
      <c r="S874" s="30"/>
    </row>
    <row r="875" spans="1:19" x14ac:dyDescent="0.25">
      <c r="A875" t="s">
        <v>984</v>
      </c>
      <c r="B875" t="s">
        <v>1824</v>
      </c>
      <c r="C875" t="s">
        <v>225</v>
      </c>
      <c r="D875" t="str">
        <f>VLOOKUP(C875,'Programas-Mestrado'!$C:$D,2,0)</f>
        <v>PPGBiotec</v>
      </c>
      <c r="E875" t="s">
        <v>517</v>
      </c>
      <c r="F875" s="10">
        <v>43739</v>
      </c>
      <c r="G875" s="10">
        <v>45199</v>
      </c>
      <c r="H875" t="s">
        <v>987</v>
      </c>
      <c r="I875" t="s">
        <v>7233</v>
      </c>
      <c r="J875" t="s">
        <v>1025</v>
      </c>
      <c r="K875" t="s">
        <v>3351</v>
      </c>
      <c r="N875" s="30"/>
      <c r="P875" s="30"/>
      <c r="Q875" s="30"/>
      <c r="R875" s="30"/>
      <c r="S875" s="30"/>
    </row>
    <row r="876" spans="1:19" x14ac:dyDescent="0.25">
      <c r="A876" t="s">
        <v>279</v>
      </c>
      <c r="B876" t="s">
        <v>1825</v>
      </c>
      <c r="C876" t="s">
        <v>225</v>
      </c>
      <c r="D876" t="str">
        <f>VLOOKUP(C876,'Programas-Mestrado'!$C:$D,2,0)</f>
        <v>PPGBiotec</v>
      </c>
      <c r="E876" t="s">
        <v>517</v>
      </c>
      <c r="F876" s="10">
        <v>43709</v>
      </c>
      <c r="G876" s="10">
        <v>44592</v>
      </c>
      <c r="H876" t="s">
        <v>987</v>
      </c>
      <c r="I876" t="s">
        <v>7233</v>
      </c>
      <c r="J876" t="s">
        <v>1024</v>
      </c>
      <c r="K876" t="s">
        <v>3351</v>
      </c>
      <c r="N876" s="30"/>
      <c r="P876" s="30"/>
      <c r="Q876" s="30"/>
      <c r="R876" s="30"/>
      <c r="S876" s="30"/>
    </row>
    <row r="877" spans="1:19" x14ac:dyDescent="0.25">
      <c r="A877" t="s">
        <v>534</v>
      </c>
      <c r="B877" t="s">
        <v>1826</v>
      </c>
      <c r="C877" t="s">
        <v>225</v>
      </c>
      <c r="D877" t="str">
        <f>VLOOKUP(C877,'Programas-Mestrado'!$C:$D,2,0)</f>
        <v>PPGBiotec</v>
      </c>
      <c r="E877" t="s">
        <v>517</v>
      </c>
      <c r="F877" s="10">
        <v>43709</v>
      </c>
      <c r="G877" s="10">
        <v>44316</v>
      </c>
      <c r="H877" t="s">
        <v>987</v>
      </c>
      <c r="I877" t="s">
        <v>7233</v>
      </c>
      <c r="J877" t="s">
        <v>1025</v>
      </c>
      <c r="K877" t="s">
        <v>3351</v>
      </c>
      <c r="N877" s="30"/>
      <c r="P877" s="30"/>
      <c r="Q877" s="30"/>
      <c r="R877" s="30"/>
      <c r="S877" s="30"/>
    </row>
    <row r="878" spans="1:19" x14ac:dyDescent="0.25">
      <c r="A878" t="s">
        <v>5609</v>
      </c>
      <c r="B878" t="s">
        <v>5776</v>
      </c>
      <c r="C878" t="s">
        <v>225</v>
      </c>
      <c r="D878" t="str">
        <f>VLOOKUP(C878,'Programas-Mestrado'!$C:$D,2,0)</f>
        <v>PPGBiotec</v>
      </c>
      <c r="E878" t="s">
        <v>517</v>
      </c>
      <c r="F878" s="10">
        <v>43709</v>
      </c>
      <c r="G878" s="10">
        <v>44985</v>
      </c>
      <c r="H878" t="s">
        <v>987</v>
      </c>
      <c r="I878" t="s">
        <v>7233</v>
      </c>
      <c r="J878" t="s">
        <v>1025</v>
      </c>
      <c r="K878" t="s">
        <v>3351</v>
      </c>
      <c r="N878" s="30"/>
      <c r="P878" s="30"/>
      <c r="Q878" s="30"/>
      <c r="R878" s="30"/>
      <c r="S878" s="30"/>
    </row>
    <row r="879" spans="1:19" x14ac:dyDescent="0.25">
      <c r="A879" t="s">
        <v>942</v>
      </c>
      <c r="B879" t="s">
        <v>1827</v>
      </c>
      <c r="C879" t="s">
        <v>225</v>
      </c>
      <c r="D879" t="str">
        <f>VLOOKUP(C879,'Programas-Mestrado'!$C:$D,2,0)</f>
        <v>PPGBiotec</v>
      </c>
      <c r="E879" t="s">
        <v>517</v>
      </c>
      <c r="F879" s="10">
        <v>43709</v>
      </c>
      <c r="G879" s="10">
        <v>45107</v>
      </c>
      <c r="H879" t="s">
        <v>987</v>
      </c>
      <c r="I879" t="s">
        <v>7233</v>
      </c>
      <c r="J879" t="s">
        <v>1025</v>
      </c>
      <c r="K879" t="s">
        <v>3351</v>
      </c>
      <c r="N879" s="30"/>
      <c r="P879" s="30"/>
      <c r="Q879" s="30"/>
      <c r="R879" s="30"/>
      <c r="S879" s="30"/>
    </row>
    <row r="880" spans="1:19" x14ac:dyDescent="0.25">
      <c r="A880" t="s">
        <v>13</v>
      </c>
      <c r="B880" t="s">
        <v>2051</v>
      </c>
      <c r="C880" t="s">
        <v>225</v>
      </c>
      <c r="D880" t="str">
        <f>VLOOKUP(C880,'Programas-Mestrado'!$C:$D,2,0)</f>
        <v>PPGBiotec</v>
      </c>
      <c r="E880" t="s">
        <v>517</v>
      </c>
      <c r="F880" s="10">
        <v>43922</v>
      </c>
      <c r="G880" s="10">
        <v>45382</v>
      </c>
      <c r="H880" t="s">
        <v>987</v>
      </c>
      <c r="I880" t="s">
        <v>7233</v>
      </c>
      <c r="J880" t="s">
        <v>1025</v>
      </c>
      <c r="K880" t="s">
        <v>3351</v>
      </c>
      <c r="N880" s="30"/>
      <c r="P880" s="30"/>
      <c r="Q880" s="30"/>
      <c r="R880" s="30"/>
      <c r="S880" s="30"/>
    </row>
    <row r="881" spans="1:19" x14ac:dyDescent="0.25">
      <c r="A881" t="s">
        <v>15</v>
      </c>
      <c r="B881" t="s">
        <v>2052</v>
      </c>
      <c r="C881" t="s">
        <v>225</v>
      </c>
      <c r="D881" t="str">
        <f>VLOOKUP(C881,'Programas-Mestrado'!$C:$D,2,0)</f>
        <v>PPGBiotec</v>
      </c>
      <c r="E881" t="s">
        <v>517</v>
      </c>
      <c r="F881" s="10">
        <v>43922</v>
      </c>
      <c r="G881" s="10">
        <v>45382</v>
      </c>
      <c r="H881" t="s">
        <v>987</v>
      </c>
      <c r="I881" t="s">
        <v>7233</v>
      </c>
      <c r="J881" t="s">
        <v>1025</v>
      </c>
      <c r="K881" t="s">
        <v>3351</v>
      </c>
      <c r="N881" s="30"/>
      <c r="P881" s="30"/>
      <c r="Q881" s="30"/>
      <c r="R881" s="30"/>
      <c r="S881" s="30"/>
    </row>
    <row r="882" spans="1:19" x14ac:dyDescent="0.25">
      <c r="A882" t="s">
        <v>1005</v>
      </c>
      <c r="B882" t="s">
        <v>1828</v>
      </c>
      <c r="C882" t="s">
        <v>225</v>
      </c>
      <c r="D882" t="str">
        <f>VLOOKUP(C882,'Programas-Mestrado'!$C:$D,2,0)</f>
        <v>PPGBiotec</v>
      </c>
      <c r="E882" t="s">
        <v>517</v>
      </c>
      <c r="F882" s="10">
        <v>43770</v>
      </c>
      <c r="G882" s="10">
        <v>44957</v>
      </c>
      <c r="H882" t="s">
        <v>987</v>
      </c>
      <c r="I882" t="s">
        <v>7233</v>
      </c>
      <c r="J882" t="s">
        <v>1025</v>
      </c>
      <c r="K882" t="s">
        <v>3351</v>
      </c>
      <c r="N882" s="30"/>
      <c r="P882" s="30"/>
      <c r="Q882" s="30"/>
      <c r="R882" s="30"/>
      <c r="S882" s="30"/>
    </row>
    <row r="883" spans="1:19" x14ac:dyDescent="0.25">
      <c r="A883" t="s">
        <v>16</v>
      </c>
      <c r="B883" t="s">
        <v>4282</v>
      </c>
      <c r="C883" t="s">
        <v>225</v>
      </c>
      <c r="D883" t="str">
        <f>VLOOKUP(C883,'Programas-Mestrado'!$C:$D,2,0)</f>
        <v>PPGBiotec</v>
      </c>
      <c r="E883" t="s">
        <v>517</v>
      </c>
      <c r="F883" s="10">
        <v>44593</v>
      </c>
      <c r="G883" s="10">
        <v>45382</v>
      </c>
      <c r="H883" t="s">
        <v>987</v>
      </c>
      <c r="I883" t="s">
        <v>7233</v>
      </c>
      <c r="J883" t="s">
        <v>1025</v>
      </c>
      <c r="K883" t="s">
        <v>3351</v>
      </c>
      <c r="N883" s="30"/>
      <c r="P883" s="30"/>
      <c r="Q883" s="30"/>
      <c r="R883" s="30"/>
      <c r="S883" s="30"/>
    </row>
    <row r="884" spans="1:19" x14ac:dyDescent="0.25">
      <c r="A884" t="s">
        <v>286</v>
      </c>
      <c r="B884" t="s">
        <v>1829</v>
      </c>
      <c r="C884" t="s">
        <v>225</v>
      </c>
      <c r="D884" t="str">
        <f>VLOOKUP(C884,'Programas-Mestrado'!$C:$D,2,0)</f>
        <v>PPGBiotec</v>
      </c>
      <c r="E884" t="s">
        <v>517</v>
      </c>
      <c r="F884" s="10">
        <v>43709</v>
      </c>
      <c r="G884" s="10">
        <v>44592</v>
      </c>
      <c r="H884" t="s">
        <v>987</v>
      </c>
      <c r="I884" t="s">
        <v>7233</v>
      </c>
      <c r="J884" t="s">
        <v>1025</v>
      </c>
      <c r="K884" t="s">
        <v>3351</v>
      </c>
      <c r="N884" s="30"/>
      <c r="P884" s="30"/>
      <c r="Q884" s="30"/>
      <c r="R884" s="30"/>
      <c r="S884" s="30"/>
    </row>
    <row r="885" spans="1:19" x14ac:dyDescent="0.25">
      <c r="A885" t="s">
        <v>724</v>
      </c>
      <c r="B885" t="s">
        <v>4206</v>
      </c>
      <c r="C885" t="s">
        <v>225</v>
      </c>
      <c r="D885" t="str">
        <f>VLOOKUP(C885,'Programas-Mestrado'!$C:$D,2,0)</f>
        <v>PPGBiotec</v>
      </c>
      <c r="E885" t="s">
        <v>517</v>
      </c>
      <c r="F885" s="10">
        <v>44501</v>
      </c>
      <c r="G885" s="10">
        <v>44561</v>
      </c>
      <c r="H885" t="s">
        <v>987</v>
      </c>
      <c r="I885" t="s">
        <v>7233</v>
      </c>
      <c r="J885" t="s">
        <v>1025</v>
      </c>
      <c r="K885" t="s">
        <v>3351</v>
      </c>
      <c r="N885" s="30"/>
      <c r="P885" s="30"/>
      <c r="Q885" s="30"/>
      <c r="R885" s="30"/>
      <c r="S885" s="30"/>
    </row>
    <row r="886" spans="1:19" x14ac:dyDescent="0.25">
      <c r="A886" t="s">
        <v>943</v>
      </c>
      <c r="B886" t="s">
        <v>1831</v>
      </c>
      <c r="C886" t="s">
        <v>225</v>
      </c>
      <c r="D886" t="str">
        <f>VLOOKUP(C886,'Programas-Mestrado'!$C:$D,2,0)</f>
        <v>PPGBiotec</v>
      </c>
      <c r="E886" t="s">
        <v>517</v>
      </c>
      <c r="F886" s="10">
        <v>43709</v>
      </c>
      <c r="G886" s="10">
        <v>45016</v>
      </c>
      <c r="H886" t="s">
        <v>987</v>
      </c>
      <c r="I886" t="s">
        <v>7233</v>
      </c>
      <c r="J886" t="s">
        <v>1024</v>
      </c>
      <c r="K886" t="s">
        <v>3351</v>
      </c>
      <c r="N886" s="30"/>
      <c r="P886" s="30"/>
      <c r="Q886" s="30"/>
      <c r="R886" s="30"/>
      <c r="S886" s="30"/>
    </row>
    <row r="887" spans="1:19" x14ac:dyDescent="0.25">
      <c r="A887" t="s">
        <v>1264</v>
      </c>
      <c r="B887" t="s">
        <v>2053</v>
      </c>
      <c r="C887" t="s">
        <v>225</v>
      </c>
      <c r="D887" t="str">
        <f>VLOOKUP(C887,'Programas-Mestrado'!$C:$D,2,0)</f>
        <v>PPGBiotec</v>
      </c>
      <c r="E887" t="s">
        <v>258</v>
      </c>
      <c r="F887" s="10">
        <v>43891</v>
      </c>
      <c r="G887" s="10">
        <v>44620</v>
      </c>
      <c r="H887" t="s">
        <v>987</v>
      </c>
      <c r="I887" t="s">
        <v>7233</v>
      </c>
      <c r="J887" t="s">
        <v>1025</v>
      </c>
      <c r="K887" t="s">
        <v>3351</v>
      </c>
      <c r="N887" s="30"/>
      <c r="P887" s="30"/>
      <c r="Q887" s="30"/>
      <c r="R887" s="30"/>
      <c r="S887" s="30"/>
    </row>
    <row r="888" spans="1:19" x14ac:dyDescent="0.25">
      <c r="A888" t="s">
        <v>3885</v>
      </c>
      <c r="B888" t="s">
        <v>3898</v>
      </c>
      <c r="C888" t="s">
        <v>225</v>
      </c>
      <c r="D888" t="str">
        <f>VLOOKUP(C888,'Programas-Mestrado'!$C:$D,2,0)</f>
        <v>PPGBiotec</v>
      </c>
      <c r="E888" t="s">
        <v>258</v>
      </c>
      <c r="F888" s="10">
        <v>44317</v>
      </c>
      <c r="G888" s="10">
        <v>44377</v>
      </c>
      <c r="H888" t="s">
        <v>987</v>
      </c>
      <c r="I888" t="s">
        <v>7233</v>
      </c>
      <c r="J888" t="s">
        <v>1025</v>
      </c>
      <c r="K888" t="s">
        <v>3351</v>
      </c>
      <c r="N888" s="30"/>
      <c r="P888" s="30"/>
      <c r="Q888" s="30"/>
      <c r="R888" s="30"/>
      <c r="S888" s="30"/>
    </row>
    <row r="889" spans="1:19" x14ac:dyDescent="0.25">
      <c r="A889" t="s">
        <v>4309</v>
      </c>
      <c r="B889" t="s">
        <v>4400</v>
      </c>
      <c r="C889" t="s">
        <v>225</v>
      </c>
      <c r="D889" t="str">
        <f>VLOOKUP(C889,'Programas-Mestrado'!$C:$D,2,0)</f>
        <v>PPGBiotec</v>
      </c>
      <c r="E889" t="s">
        <v>258</v>
      </c>
      <c r="F889" s="10">
        <v>44621</v>
      </c>
      <c r="G889" s="10">
        <v>45230</v>
      </c>
      <c r="H889" t="s">
        <v>987</v>
      </c>
      <c r="I889" t="s">
        <v>7233</v>
      </c>
      <c r="J889" t="s">
        <v>1024</v>
      </c>
      <c r="K889" t="s">
        <v>3351</v>
      </c>
      <c r="N889" s="30"/>
      <c r="P889" s="30"/>
      <c r="Q889" s="30"/>
      <c r="R889" s="30"/>
      <c r="S889" s="30"/>
    </row>
    <row r="890" spans="1:19" x14ac:dyDescent="0.25">
      <c r="A890" t="s">
        <v>683</v>
      </c>
      <c r="B890" t="s">
        <v>1832</v>
      </c>
      <c r="C890" t="s">
        <v>225</v>
      </c>
      <c r="D890" t="str">
        <f>VLOOKUP(C890,'Programas-Mestrado'!$C:$D,2,0)</f>
        <v>PPGBiotec</v>
      </c>
      <c r="E890" t="s">
        <v>258</v>
      </c>
      <c r="F890" s="10">
        <v>43709</v>
      </c>
      <c r="G890" s="10">
        <v>44316</v>
      </c>
      <c r="H890" t="s">
        <v>987</v>
      </c>
      <c r="I890" t="s">
        <v>7233</v>
      </c>
      <c r="J890" t="s">
        <v>1025</v>
      </c>
      <c r="K890" t="s">
        <v>3351</v>
      </c>
      <c r="N890" s="30"/>
      <c r="P890" s="30"/>
      <c r="Q890" s="30"/>
      <c r="R890" s="30"/>
      <c r="S890" s="30"/>
    </row>
    <row r="891" spans="1:19" x14ac:dyDescent="0.25">
      <c r="A891" t="s">
        <v>4310</v>
      </c>
      <c r="B891" t="s">
        <v>4401</v>
      </c>
      <c r="C891" t="s">
        <v>225</v>
      </c>
      <c r="D891" t="str">
        <f>VLOOKUP(C891,'Programas-Mestrado'!$C:$D,2,0)</f>
        <v>PPGBiotec</v>
      </c>
      <c r="E891" t="s">
        <v>258</v>
      </c>
      <c r="F891" s="10">
        <v>44621</v>
      </c>
      <c r="G891" s="10">
        <v>45230</v>
      </c>
      <c r="H891" t="s">
        <v>987</v>
      </c>
      <c r="I891" t="s">
        <v>7233</v>
      </c>
      <c r="J891" t="s">
        <v>1024</v>
      </c>
      <c r="K891" t="s">
        <v>3351</v>
      </c>
      <c r="N891" s="30"/>
      <c r="P891" s="30"/>
      <c r="Q891" s="30"/>
      <c r="R891" s="30"/>
      <c r="S891" s="30"/>
    </row>
    <row r="892" spans="1:19" x14ac:dyDescent="0.25">
      <c r="A892" t="s">
        <v>5610</v>
      </c>
      <c r="B892" t="s">
        <v>5777</v>
      </c>
      <c r="C892" t="s">
        <v>225</v>
      </c>
      <c r="D892" t="str">
        <f>VLOOKUP(C892,'Programas-Mestrado'!$C:$D,2,0)</f>
        <v>PPGBiotec</v>
      </c>
      <c r="E892" t="s">
        <v>258</v>
      </c>
      <c r="F892" s="10">
        <v>44501</v>
      </c>
      <c r="G892" s="10">
        <v>44985</v>
      </c>
      <c r="H892" t="s">
        <v>987</v>
      </c>
      <c r="I892" t="s">
        <v>7233</v>
      </c>
      <c r="J892" t="s">
        <v>1025</v>
      </c>
      <c r="K892" t="s">
        <v>3351</v>
      </c>
      <c r="N892" s="30"/>
      <c r="P892" s="30"/>
      <c r="Q892" s="30"/>
      <c r="R892" s="30"/>
      <c r="S892" s="30"/>
    </row>
    <row r="893" spans="1:19" x14ac:dyDescent="0.25">
      <c r="A893" t="s">
        <v>3497</v>
      </c>
      <c r="B893" t="s">
        <v>3502</v>
      </c>
      <c r="C893" t="s">
        <v>225</v>
      </c>
      <c r="D893" t="str">
        <f>VLOOKUP(C893,'Programas-Mestrado'!$C:$D,2,0)</f>
        <v>PPGBiotec</v>
      </c>
      <c r="E893" t="s">
        <v>258</v>
      </c>
      <c r="F893" s="10">
        <v>44136</v>
      </c>
      <c r="G893" s="10">
        <v>44865</v>
      </c>
      <c r="H893" t="s">
        <v>987</v>
      </c>
      <c r="I893" t="s">
        <v>7233</v>
      </c>
      <c r="J893" t="s">
        <v>1025</v>
      </c>
      <c r="K893" t="s">
        <v>3351</v>
      </c>
      <c r="N893" s="30"/>
      <c r="P893" s="30"/>
      <c r="Q893" s="30"/>
      <c r="R893" s="30"/>
      <c r="S893" s="30"/>
    </row>
    <row r="894" spans="1:19" x14ac:dyDescent="0.25">
      <c r="A894" t="s">
        <v>5132</v>
      </c>
      <c r="B894" t="s">
        <v>5153</v>
      </c>
      <c r="C894" t="s">
        <v>225</v>
      </c>
      <c r="D894" t="str">
        <f>VLOOKUP(C894,'Programas-Mestrado'!$C:$D,2,0)</f>
        <v>PPGBiotec</v>
      </c>
      <c r="E894" t="s">
        <v>258</v>
      </c>
      <c r="F894" s="10">
        <v>44866</v>
      </c>
      <c r="G894" s="10">
        <v>45230</v>
      </c>
      <c r="H894" t="s">
        <v>987</v>
      </c>
      <c r="I894" t="s">
        <v>7233</v>
      </c>
      <c r="J894" t="s">
        <v>1025</v>
      </c>
      <c r="K894" t="s">
        <v>3351</v>
      </c>
      <c r="N894" s="30"/>
      <c r="P894" s="30"/>
      <c r="Q894" s="30"/>
      <c r="R894" s="30"/>
      <c r="S894" s="30"/>
    </row>
    <row r="895" spans="1:19" x14ac:dyDescent="0.25">
      <c r="A895" t="s">
        <v>1265</v>
      </c>
      <c r="B895" t="s">
        <v>2054</v>
      </c>
      <c r="C895" t="s">
        <v>225</v>
      </c>
      <c r="D895" t="str">
        <f>VLOOKUP(C895,'Programas-Mestrado'!$C:$D,2,0)</f>
        <v>PPGBiotec</v>
      </c>
      <c r="E895" t="s">
        <v>258</v>
      </c>
      <c r="F895" s="10">
        <v>43891</v>
      </c>
      <c r="G895" s="10">
        <v>44620</v>
      </c>
      <c r="H895" t="s">
        <v>987</v>
      </c>
      <c r="I895" t="s">
        <v>7233</v>
      </c>
      <c r="J895" t="s">
        <v>1025</v>
      </c>
      <c r="K895" t="s">
        <v>3351</v>
      </c>
      <c r="N895" s="30"/>
      <c r="P895" s="30"/>
      <c r="Q895" s="30"/>
      <c r="R895" s="30"/>
      <c r="S895" s="30"/>
    </row>
    <row r="896" spans="1:19" x14ac:dyDescent="0.25">
      <c r="A896" t="s">
        <v>3962</v>
      </c>
      <c r="B896" t="s">
        <v>3976</v>
      </c>
      <c r="C896" t="s">
        <v>225</v>
      </c>
      <c r="D896" t="str">
        <f>VLOOKUP(C896,'Programas-Mestrado'!$C:$D,2,0)</f>
        <v>PPGBiotec</v>
      </c>
      <c r="E896" t="s">
        <v>258</v>
      </c>
      <c r="F896" s="10">
        <v>44378</v>
      </c>
      <c r="G896" s="10">
        <v>45107</v>
      </c>
      <c r="H896" t="s">
        <v>987</v>
      </c>
      <c r="I896" t="s">
        <v>7233</v>
      </c>
      <c r="J896" t="s">
        <v>1025</v>
      </c>
      <c r="K896" t="s">
        <v>3351</v>
      </c>
      <c r="N896" s="30"/>
      <c r="P896" s="30"/>
      <c r="Q896" s="30"/>
      <c r="R896" s="30"/>
      <c r="S896" s="30"/>
    </row>
    <row r="897" spans="1:19" x14ac:dyDescent="0.25">
      <c r="A897" t="s">
        <v>1266</v>
      </c>
      <c r="B897" t="s">
        <v>2055</v>
      </c>
      <c r="C897" t="s">
        <v>225</v>
      </c>
      <c r="D897" t="str">
        <f>VLOOKUP(C897,'Programas-Mestrado'!$C:$D,2,0)</f>
        <v>PPGBiotec</v>
      </c>
      <c r="E897" t="s">
        <v>258</v>
      </c>
      <c r="F897" s="10">
        <v>43891</v>
      </c>
      <c r="G897" s="10">
        <v>44742</v>
      </c>
      <c r="H897" t="s">
        <v>987</v>
      </c>
      <c r="I897" t="s">
        <v>7233</v>
      </c>
      <c r="J897" t="s">
        <v>3381</v>
      </c>
      <c r="K897" t="s">
        <v>3351</v>
      </c>
      <c r="N897" s="30"/>
      <c r="P897" s="30"/>
      <c r="Q897" s="30"/>
      <c r="R897" s="30"/>
      <c r="S897" s="30"/>
    </row>
    <row r="898" spans="1:19" x14ac:dyDescent="0.25">
      <c r="A898" t="s">
        <v>996</v>
      </c>
      <c r="B898" t="s">
        <v>2379</v>
      </c>
      <c r="C898" t="s">
        <v>225</v>
      </c>
      <c r="D898" t="str">
        <f>VLOOKUP(C898,'Programas-Mestrado'!$C:$D,2,0)</f>
        <v>PPGBiotec</v>
      </c>
      <c r="E898" t="s">
        <v>258</v>
      </c>
      <c r="F898" s="10">
        <v>43709</v>
      </c>
      <c r="G898" s="10">
        <v>43738</v>
      </c>
      <c r="H898" t="s">
        <v>987</v>
      </c>
      <c r="I898" t="s">
        <v>7233</v>
      </c>
      <c r="J898" t="s">
        <v>1029</v>
      </c>
      <c r="K898" t="s">
        <v>3351</v>
      </c>
      <c r="N898" s="30"/>
      <c r="P898" s="30"/>
      <c r="Q898" s="30"/>
      <c r="R898" s="30"/>
      <c r="S898" s="30"/>
    </row>
    <row r="899" spans="1:19" x14ac:dyDescent="0.25">
      <c r="A899" t="s">
        <v>4311</v>
      </c>
      <c r="B899" t="s">
        <v>4402</v>
      </c>
      <c r="C899" t="s">
        <v>225</v>
      </c>
      <c r="D899" t="str">
        <f>VLOOKUP(C899,'Programas-Mestrado'!$C:$D,2,0)</f>
        <v>PPGBiotec</v>
      </c>
      <c r="E899" t="s">
        <v>258</v>
      </c>
      <c r="F899" s="10">
        <v>44621</v>
      </c>
      <c r="G899" s="10">
        <v>45046</v>
      </c>
      <c r="H899" t="s">
        <v>987</v>
      </c>
      <c r="I899" t="s">
        <v>7233</v>
      </c>
      <c r="J899" t="s">
        <v>1025</v>
      </c>
      <c r="K899" t="s">
        <v>3351</v>
      </c>
      <c r="N899" s="30"/>
      <c r="P899" s="30"/>
      <c r="Q899" s="30"/>
      <c r="R899" s="30"/>
      <c r="S899" s="30"/>
    </row>
    <row r="900" spans="1:19" x14ac:dyDescent="0.25">
      <c r="A900" t="s">
        <v>944</v>
      </c>
      <c r="B900" t="s">
        <v>1833</v>
      </c>
      <c r="C900" t="s">
        <v>225</v>
      </c>
      <c r="D900" t="str">
        <f>VLOOKUP(C900,'Programas-Mestrado'!$C:$D,2,0)</f>
        <v>PPGBiotec</v>
      </c>
      <c r="E900" t="s">
        <v>258</v>
      </c>
      <c r="F900" s="10">
        <v>43709</v>
      </c>
      <c r="G900" s="10">
        <v>44135</v>
      </c>
      <c r="H900" t="s">
        <v>987</v>
      </c>
      <c r="I900" t="s">
        <v>7233</v>
      </c>
      <c r="J900" t="s">
        <v>1026</v>
      </c>
      <c r="K900" t="s">
        <v>3351</v>
      </c>
      <c r="N900" s="30"/>
      <c r="P900" s="30"/>
      <c r="Q900" s="30"/>
      <c r="R900" s="30"/>
      <c r="S900" s="30"/>
    </row>
    <row r="901" spans="1:19" x14ac:dyDescent="0.25">
      <c r="A901" t="s">
        <v>1267</v>
      </c>
      <c r="B901" t="s">
        <v>2056</v>
      </c>
      <c r="C901" t="s">
        <v>225</v>
      </c>
      <c r="D901" t="str">
        <f>VLOOKUP(C901,'Programas-Mestrado'!$C:$D,2,0)</f>
        <v>PPGBiotec</v>
      </c>
      <c r="E901" t="s">
        <v>258</v>
      </c>
      <c r="F901" s="10">
        <v>43891</v>
      </c>
      <c r="G901" s="10">
        <v>44620</v>
      </c>
      <c r="H901" t="s">
        <v>987</v>
      </c>
      <c r="I901" t="s">
        <v>7233</v>
      </c>
      <c r="J901" t="s">
        <v>1025</v>
      </c>
      <c r="K901" t="s">
        <v>3351</v>
      </c>
      <c r="N901" s="30"/>
      <c r="P901" s="30"/>
      <c r="Q901" s="30"/>
      <c r="R901" s="30"/>
      <c r="S901" s="30"/>
    </row>
    <row r="902" spans="1:19" x14ac:dyDescent="0.25">
      <c r="A902" t="s">
        <v>4881</v>
      </c>
      <c r="B902" t="s">
        <v>4922</v>
      </c>
      <c r="C902" t="s">
        <v>225</v>
      </c>
      <c r="D902" t="str">
        <f>VLOOKUP(C902,'Programas-Mestrado'!$C:$D,2,0)</f>
        <v>PPGBiotec</v>
      </c>
      <c r="E902" t="s">
        <v>258</v>
      </c>
      <c r="F902" s="10">
        <v>44774</v>
      </c>
      <c r="G902" s="10">
        <v>45504</v>
      </c>
      <c r="H902" t="s">
        <v>987</v>
      </c>
      <c r="I902" t="s">
        <v>7233</v>
      </c>
      <c r="J902" t="s">
        <v>1025</v>
      </c>
      <c r="K902" t="s">
        <v>3351</v>
      </c>
      <c r="N902" s="30"/>
      <c r="P902" s="30"/>
      <c r="Q902" s="30"/>
      <c r="R902" s="30"/>
      <c r="S902" s="30"/>
    </row>
    <row r="903" spans="1:19" x14ac:dyDescent="0.25">
      <c r="A903" t="s">
        <v>958</v>
      </c>
      <c r="B903" t="s">
        <v>1834</v>
      </c>
      <c r="C903" t="s">
        <v>225</v>
      </c>
      <c r="D903" t="str">
        <f>VLOOKUP(C903,'Programas-Mestrado'!$C:$D,2,0)</f>
        <v>PPGBiotec</v>
      </c>
      <c r="E903" t="s">
        <v>258</v>
      </c>
      <c r="F903" s="10">
        <v>43709</v>
      </c>
      <c r="G903" s="10">
        <v>44500</v>
      </c>
      <c r="H903" t="s">
        <v>987</v>
      </c>
      <c r="I903" t="s">
        <v>7233</v>
      </c>
      <c r="J903" t="s">
        <v>1025</v>
      </c>
      <c r="K903" t="s">
        <v>3351</v>
      </c>
      <c r="N903" s="30"/>
      <c r="P903" s="30"/>
      <c r="Q903" s="30"/>
      <c r="R903" s="30"/>
      <c r="S903" s="30"/>
    </row>
    <row r="904" spans="1:19" x14ac:dyDescent="0.25">
      <c r="A904" t="s">
        <v>3886</v>
      </c>
      <c r="B904" t="s">
        <v>3899</v>
      </c>
      <c r="C904" t="s">
        <v>225</v>
      </c>
      <c r="D904" t="str">
        <f>VLOOKUP(C904,'Programas-Mestrado'!$C:$D,2,0)</f>
        <v>PPGBiotec</v>
      </c>
      <c r="E904" t="s">
        <v>258</v>
      </c>
      <c r="F904" s="10">
        <v>44317</v>
      </c>
      <c r="G904" s="10">
        <v>45046</v>
      </c>
      <c r="H904" t="s">
        <v>987</v>
      </c>
      <c r="I904" t="s">
        <v>7233</v>
      </c>
      <c r="J904" t="s">
        <v>1025</v>
      </c>
      <c r="K904" t="s">
        <v>3351</v>
      </c>
      <c r="N904" s="30"/>
      <c r="P904" s="30"/>
      <c r="Q904" s="30"/>
      <c r="R904" s="30"/>
      <c r="S904" s="30"/>
    </row>
    <row r="905" spans="1:19" x14ac:dyDescent="0.25">
      <c r="A905" t="s">
        <v>3942</v>
      </c>
      <c r="B905" t="s">
        <v>3950</v>
      </c>
      <c r="C905" t="s">
        <v>225</v>
      </c>
      <c r="D905" t="str">
        <f>VLOOKUP(C905,'Programas-Mestrado'!$C:$D,2,0)</f>
        <v>PPGBiotec</v>
      </c>
      <c r="E905" t="s">
        <v>258</v>
      </c>
      <c r="F905" s="10">
        <v>44348</v>
      </c>
      <c r="G905" s="10">
        <v>45077</v>
      </c>
      <c r="H905" t="s">
        <v>987</v>
      </c>
      <c r="I905" t="s">
        <v>7233</v>
      </c>
      <c r="J905" t="s">
        <v>1025</v>
      </c>
      <c r="K905" t="s">
        <v>3351</v>
      </c>
      <c r="N905" s="30"/>
      <c r="P905" s="30"/>
      <c r="Q905" s="30"/>
      <c r="R905" s="30"/>
      <c r="S905" s="30"/>
    </row>
    <row r="906" spans="1:19" x14ac:dyDescent="0.25">
      <c r="A906" t="s">
        <v>724</v>
      </c>
      <c r="B906" t="s">
        <v>1835</v>
      </c>
      <c r="C906" t="s">
        <v>225</v>
      </c>
      <c r="D906" t="str">
        <f>VLOOKUP(C906,'Programas-Mestrado'!$C:$D,2,0)</f>
        <v>PPGBiotec</v>
      </c>
      <c r="E906" t="s">
        <v>258</v>
      </c>
      <c r="F906" s="10">
        <v>43709</v>
      </c>
      <c r="G906" s="10">
        <v>44347</v>
      </c>
      <c r="H906" t="s">
        <v>987</v>
      </c>
      <c r="I906" t="s">
        <v>7233</v>
      </c>
      <c r="J906" t="s">
        <v>1024</v>
      </c>
      <c r="K906" t="s">
        <v>3351</v>
      </c>
      <c r="N906" s="30"/>
      <c r="P906" s="30"/>
      <c r="Q906" s="30"/>
      <c r="R906" s="30"/>
      <c r="S906" s="30"/>
    </row>
    <row r="907" spans="1:19" x14ac:dyDescent="0.25">
      <c r="A907" t="s">
        <v>985</v>
      </c>
      <c r="B907" t="s">
        <v>1836</v>
      </c>
      <c r="C907" t="s">
        <v>225</v>
      </c>
      <c r="D907" t="str">
        <f>VLOOKUP(C907,'Programas-Mestrado'!$C:$D,2,0)</f>
        <v>PPGBiotec</v>
      </c>
      <c r="E907" t="s">
        <v>258</v>
      </c>
      <c r="F907" s="10">
        <v>43739</v>
      </c>
      <c r="G907" s="10">
        <v>44316</v>
      </c>
      <c r="H907" t="s">
        <v>987</v>
      </c>
      <c r="I907" t="s">
        <v>7233</v>
      </c>
      <c r="J907" t="s">
        <v>1025</v>
      </c>
      <c r="K907" t="s">
        <v>3351</v>
      </c>
      <c r="N907" s="30"/>
      <c r="P907" s="30"/>
      <c r="Q907" s="30"/>
      <c r="R907" s="30"/>
      <c r="S907" s="30"/>
    </row>
    <row r="908" spans="1:19" x14ac:dyDescent="0.25">
      <c r="A908" t="s">
        <v>4312</v>
      </c>
      <c r="B908" t="s">
        <v>4403</v>
      </c>
      <c r="C908" t="s">
        <v>253</v>
      </c>
      <c r="D908" t="str">
        <f>VLOOKUP(C908,'Programas-Mestrado'!$C:$D,2,0)</f>
        <v>PPGL</v>
      </c>
      <c r="E908" t="s">
        <v>517</v>
      </c>
      <c r="F908" s="10">
        <v>44621</v>
      </c>
      <c r="G908" s="10">
        <v>45473</v>
      </c>
      <c r="H908" t="s">
        <v>987</v>
      </c>
      <c r="I908" t="s">
        <v>7233</v>
      </c>
      <c r="J908" t="s">
        <v>3381</v>
      </c>
      <c r="K908" t="s">
        <v>3351</v>
      </c>
      <c r="N908" s="30"/>
      <c r="P908" s="30"/>
      <c r="Q908" s="30"/>
      <c r="R908" s="30"/>
      <c r="S908" s="30"/>
    </row>
    <row r="909" spans="1:19" x14ac:dyDescent="0.25">
      <c r="A909" t="s">
        <v>1078</v>
      </c>
      <c r="B909" t="s">
        <v>5412</v>
      </c>
      <c r="C909" t="s">
        <v>253</v>
      </c>
      <c r="D909" t="str">
        <f>VLOOKUP(C909,'Programas-Mestrado'!$C:$D,2,0)</f>
        <v>PPGL</v>
      </c>
      <c r="E909" t="s">
        <v>517</v>
      </c>
      <c r="F909" s="10">
        <v>44986</v>
      </c>
      <c r="G909" s="10">
        <v>45016</v>
      </c>
      <c r="H909" t="s">
        <v>987</v>
      </c>
      <c r="I909" t="s">
        <v>7233</v>
      </c>
      <c r="J909" t="s">
        <v>1026</v>
      </c>
      <c r="K909" t="s">
        <v>3351</v>
      </c>
      <c r="N909" s="30"/>
      <c r="P909" s="30"/>
      <c r="Q909" s="30"/>
      <c r="R909" s="30"/>
      <c r="S909" s="30"/>
    </row>
    <row r="910" spans="1:19" x14ac:dyDescent="0.25">
      <c r="A910" t="s">
        <v>854</v>
      </c>
      <c r="B910" t="s">
        <v>1590</v>
      </c>
      <c r="C910" t="s">
        <v>253</v>
      </c>
      <c r="D910" t="str">
        <f>VLOOKUP(C910,'Programas-Mestrado'!$C:$D,2,0)</f>
        <v>PPGL</v>
      </c>
      <c r="E910" t="s">
        <v>517</v>
      </c>
      <c r="F910" s="10">
        <v>43709</v>
      </c>
      <c r="G910" s="10">
        <v>45077</v>
      </c>
      <c r="H910" t="s">
        <v>987</v>
      </c>
      <c r="I910" t="s">
        <v>7233</v>
      </c>
      <c r="J910" t="s">
        <v>3381</v>
      </c>
      <c r="K910" t="s">
        <v>3351</v>
      </c>
      <c r="N910" s="30"/>
      <c r="P910" s="30"/>
      <c r="Q910" s="30"/>
      <c r="R910" s="30"/>
      <c r="S910" s="30"/>
    </row>
    <row r="911" spans="1:19" x14ac:dyDescent="0.25">
      <c r="A911" t="s">
        <v>184</v>
      </c>
      <c r="B911" t="s">
        <v>1996</v>
      </c>
      <c r="C911" t="s">
        <v>253</v>
      </c>
      <c r="D911" t="str">
        <f>VLOOKUP(C911,'Programas-Mestrado'!$C:$D,2,0)</f>
        <v>PPGL</v>
      </c>
      <c r="E911" t="s">
        <v>517</v>
      </c>
      <c r="F911" s="10">
        <v>43922</v>
      </c>
      <c r="G911" s="10">
        <v>45473</v>
      </c>
      <c r="H911" t="s">
        <v>987</v>
      </c>
      <c r="I911" t="s">
        <v>7233</v>
      </c>
      <c r="J911" t="s">
        <v>3381</v>
      </c>
      <c r="K911" t="s">
        <v>3351</v>
      </c>
      <c r="N911" s="30"/>
      <c r="P911" s="30"/>
      <c r="Q911" s="30"/>
      <c r="R911" s="30"/>
      <c r="S911" s="30"/>
    </row>
    <row r="912" spans="1:19" x14ac:dyDescent="0.25">
      <c r="A912" t="s">
        <v>1227</v>
      </c>
      <c r="B912" t="s">
        <v>1997</v>
      </c>
      <c r="C912" t="s">
        <v>253</v>
      </c>
      <c r="D912" t="str">
        <f>VLOOKUP(C912,'Programas-Mestrado'!$C:$D,2,0)</f>
        <v>PPGL</v>
      </c>
      <c r="E912" t="s">
        <v>517</v>
      </c>
      <c r="F912" s="10">
        <v>43922</v>
      </c>
      <c r="G912" s="10">
        <v>45473</v>
      </c>
      <c r="H912" t="s">
        <v>987</v>
      </c>
      <c r="I912" t="s">
        <v>7233</v>
      </c>
      <c r="J912" t="s">
        <v>3381</v>
      </c>
      <c r="K912" t="s">
        <v>3351</v>
      </c>
      <c r="N912" s="30"/>
      <c r="P912" s="30"/>
      <c r="Q912" s="30"/>
      <c r="R912" s="30"/>
      <c r="S912" s="30"/>
    </row>
    <row r="913" spans="1:19" x14ac:dyDescent="0.25">
      <c r="A913" t="s">
        <v>913</v>
      </c>
      <c r="B913" t="s">
        <v>1592</v>
      </c>
      <c r="C913" t="s">
        <v>253</v>
      </c>
      <c r="D913" t="str">
        <f>VLOOKUP(C913,'Programas-Mestrado'!$C:$D,2,0)</f>
        <v>PPGL</v>
      </c>
      <c r="E913" t="s">
        <v>517</v>
      </c>
      <c r="F913" s="10">
        <v>43709</v>
      </c>
      <c r="G913" s="10">
        <v>44286</v>
      </c>
      <c r="H913" t="s">
        <v>987</v>
      </c>
      <c r="I913" t="s">
        <v>7233</v>
      </c>
      <c r="J913" t="s">
        <v>1024</v>
      </c>
      <c r="K913" t="s">
        <v>3351</v>
      </c>
      <c r="N913" s="30"/>
      <c r="P913" s="30"/>
      <c r="Q913" s="30"/>
      <c r="R913" s="30"/>
      <c r="S913" s="30"/>
    </row>
    <row r="914" spans="1:19" x14ac:dyDescent="0.25">
      <c r="A914" t="s">
        <v>914</v>
      </c>
      <c r="B914" t="s">
        <v>1593</v>
      </c>
      <c r="C914" t="s">
        <v>253</v>
      </c>
      <c r="D914" t="str">
        <f>VLOOKUP(C914,'Programas-Mestrado'!$C:$D,2,0)</f>
        <v>PPGL</v>
      </c>
      <c r="E914" t="s">
        <v>517</v>
      </c>
      <c r="F914" s="10">
        <v>43709</v>
      </c>
      <c r="G914" s="10">
        <v>45107</v>
      </c>
      <c r="H914" t="s">
        <v>987</v>
      </c>
      <c r="I914" t="s">
        <v>7233</v>
      </c>
      <c r="J914" t="s">
        <v>3381</v>
      </c>
      <c r="K914" t="s">
        <v>3351</v>
      </c>
      <c r="N914" s="30"/>
      <c r="P914" s="30"/>
      <c r="Q914" s="30"/>
      <c r="R914" s="30"/>
      <c r="S914" s="30"/>
    </row>
    <row r="915" spans="1:19" x14ac:dyDescent="0.25">
      <c r="A915" t="s">
        <v>465</v>
      </c>
      <c r="B915" t="s">
        <v>1594</v>
      </c>
      <c r="C915" t="s">
        <v>253</v>
      </c>
      <c r="D915" t="str">
        <f>VLOOKUP(C915,'Programas-Mestrado'!$C:$D,2,0)</f>
        <v>PPGL</v>
      </c>
      <c r="E915" t="s">
        <v>517</v>
      </c>
      <c r="F915" s="10">
        <v>43709</v>
      </c>
      <c r="G915" s="10">
        <v>44834</v>
      </c>
      <c r="H915" t="s">
        <v>987</v>
      </c>
      <c r="I915" t="s">
        <v>7233</v>
      </c>
      <c r="J915" t="s">
        <v>1025</v>
      </c>
      <c r="K915" t="s">
        <v>3351</v>
      </c>
      <c r="N915" s="30"/>
      <c r="P915" s="30"/>
      <c r="Q915" s="30"/>
      <c r="R915" s="30"/>
      <c r="S915" s="30"/>
    </row>
    <row r="916" spans="1:19" x14ac:dyDescent="0.25">
      <c r="A916" t="s">
        <v>187</v>
      </c>
      <c r="B916" t="s">
        <v>1595</v>
      </c>
      <c r="C916" t="s">
        <v>253</v>
      </c>
      <c r="D916" t="str">
        <f>VLOOKUP(C916,'Programas-Mestrado'!$C:$D,2,0)</f>
        <v>PPGL</v>
      </c>
      <c r="E916" t="s">
        <v>517</v>
      </c>
      <c r="F916" s="10">
        <v>43709</v>
      </c>
      <c r="G916" s="10">
        <v>44530</v>
      </c>
      <c r="H916" t="s">
        <v>987</v>
      </c>
      <c r="I916" t="s">
        <v>7233</v>
      </c>
      <c r="J916" t="s">
        <v>1025</v>
      </c>
      <c r="K916" t="s">
        <v>3351</v>
      </c>
      <c r="N916" s="30"/>
      <c r="P916" s="30"/>
      <c r="Q916" s="30"/>
      <c r="R916" s="30"/>
      <c r="S916" s="30"/>
    </row>
    <row r="917" spans="1:19" x14ac:dyDescent="0.25">
      <c r="A917" t="s">
        <v>188</v>
      </c>
      <c r="B917" t="s">
        <v>1596</v>
      </c>
      <c r="C917" t="s">
        <v>253</v>
      </c>
      <c r="D917" t="str">
        <f>VLOOKUP(C917,'Programas-Mestrado'!$C:$D,2,0)</f>
        <v>PPGL</v>
      </c>
      <c r="E917" t="s">
        <v>517</v>
      </c>
      <c r="F917" s="10">
        <v>43709</v>
      </c>
      <c r="G917" s="10">
        <v>45077</v>
      </c>
      <c r="H917" t="s">
        <v>987</v>
      </c>
      <c r="I917" t="s">
        <v>7233</v>
      </c>
      <c r="J917" t="s">
        <v>3381</v>
      </c>
      <c r="K917" t="s">
        <v>3351</v>
      </c>
      <c r="N917" s="30"/>
      <c r="P917" s="30"/>
      <c r="Q917" s="30"/>
      <c r="R917" s="30"/>
      <c r="S917" s="30"/>
    </row>
    <row r="918" spans="1:19" x14ac:dyDescent="0.25">
      <c r="A918" t="s">
        <v>470</v>
      </c>
      <c r="B918" t="s">
        <v>2075</v>
      </c>
      <c r="C918" t="s">
        <v>253</v>
      </c>
      <c r="D918" t="str">
        <f>VLOOKUP(C918,'Programas-Mestrado'!$C:$D,2,0)</f>
        <v>PPGL</v>
      </c>
      <c r="E918" t="s">
        <v>517</v>
      </c>
      <c r="F918" s="10">
        <v>43709</v>
      </c>
      <c r="G918" s="10">
        <v>44620</v>
      </c>
      <c r="H918" t="s">
        <v>987</v>
      </c>
      <c r="I918" t="s">
        <v>7233</v>
      </c>
      <c r="J918" t="s">
        <v>1024</v>
      </c>
      <c r="K918" t="s">
        <v>3351</v>
      </c>
      <c r="N918" s="30"/>
      <c r="P918" s="30"/>
      <c r="Q918" s="30"/>
      <c r="R918" s="30"/>
      <c r="S918" s="30"/>
    </row>
    <row r="919" spans="1:19" x14ac:dyDescent="0.25">
      <c r="A919" t="s">
        <v>6026</v>
      </c>
      <c r="B919" t="s">
        <v>6081</v>
      </c>
      <c r="C919" t="s">
        <v>253</v>
      </c>
      <c r="D919" t="str">
        <f>VLOOKUP(C919,'Programas-Mestrado'!$C:$D,2,0)</f>
        <v>PPGL</v>
      </c>
      <c r="E919" t="s">
        <v>517</v>
      </c>
      <c r="F919" s="10">
        <v>45017</v>
      </c>
      <c r="G919" s="10">
        <v>45077</v>
      </c>
      <c r="H919" t="s">
        <v>987</v>
      </c>
      <c r="I919" t="s">
        <v>7233</v>
      </c>
      <c r="J919" t="s">
        <v>1026</v>
      </c>
      <c r="K919" t="s">
        <v>3351</v>
      </c>
      <c r="N919" s="30"/>
      <c r="P919" s="30"/>
      <c r="Q919" s="30"/>
      <c r="R919" s="30"/>
      <c r="S919" s="30"/>
    </row>
    <row r="920" spans="1:19" x14ac:dyDescent="0.25">
      <c r="A920" t="s">
        <v>3844</v>
      </c>
      <c r="B920" t="s">
        <v>3853</v>
      </c>
      <c r="C920" t="s">
        <v>253</v>
      </c>
      <c r="D920" t="str">
        <f>VLOOKUP(C920,'Programas-Mestrado'!$C:$D,2,0)</f>
        <v>PPGL</v>
      </c>
      <c r="E920" t="s">
        <v>517</v>
      </c>
      <c r="F920" s="10">
        <v>44287</v>
      </c>
      <c r="G920" s="10">
        <v>45473</v>
      </c>
      <c r="H920" t="s">
        <v>987</v>
      </c>
      <c r="I920" t="s">
        <v>7233</v>
      </c>
      <c r="J920" t="s">
        <v>3381</v>
      </c>
      <c r="K920" t="s">
        <v>3351</v>
      </c>
      <c r="N920" s="30"/>
      <c r="P920" s="30"/>
      <c r="Q920" s="30"/>
      <c r="R920" s="30"/>
      <c r="S920" s="30"/>
    </row>
    <row r="921" spans="1:19" x14ac:dyDescent="0.25">
      <c r="A921" t="s">
        <v>4224</v>
      </c>
      <c r="B921" t="s">
        <v>4235</v>
      </c>
      <c r="C921" t="s">
        <v>253</v>
      </c>
      <c r="D921" t="str">
        <f>VLOOKUP(C921,'Programas-Mestrado'!$C:$D,2,0)</f>
        <v>PPGL</v>
      </c>
      <c r="E921" t="s">
        <v>517</v>
      </c>
      <c r="F921" s="10">
        <v>44531</v>
      </c>
      <c r="G921" s="10">
        <v>45473</v>
      </c>
      <c r="H921" t="s">
        <v>987</v>
      </c>
      <c r="I921" t="s">
        <v>7233</v>
      </c>
      <c r="J921" t="s">
        <v>3861</v>
      </c>
      <c r="K921" t="s">
        <v>3351</v>
      </c>
      <c r="N921" s="30"/>
      <c r="P921" s="30"/>
      <c r="Q921" s="30"/>
      <c r="R921" s="30"/>
      <c r="S921" s="30"/>
    </row>
    <row r="922" spans="1:19" x14ac:dyDescent="0.25">
      <c r="A922" t="s">
        <v>855</v>
      </c>
      <c r="B922" t="s">
        <v>1598</v>
      </c>
      <c r="C922" t="s">
        <v>253</v>
      </c>
      <c r="D922" t="str">
        <f>VLOOKUP(C922,'Programas-Mestrado'!$C:$D,2,0)</f>
        <v>PPGL</v>
      </c>
      <c r="E922" t="s">
        <v>517</v>
      </c>
      <c r="F922" s="10">
        <v>43709</v>
      </c>
      <c r="G922" s="10">
        <v>45077</v>
      </c>
      <c r="H922" t="s">
        <v>987</v>
      </c>
      <c r="I922" t="s">
        <v>7233</v>
      </c>
      <c r="J922" t="s">
        <v>3381</v>
      </c>
      <c r="K922" t="s">
        <v>3351</v>
      </c>
      <c r="N922" s="30"/>
      <c r="P922" s="30"/>
      <c r="Q922" s="30"/>
      <c r="R922" s="30"/>
      <c r="S922" s="30"/>
    </row>
    <row r="923" spans="1:19" x14ac:dyDescent="0.25">
      <c r="A923" t="s">
        <v>192</v>
      </c>
      <c r="B923" t="s">
        <v>1599</v>
      </c>
      <c r="C923" t="s">
        <v>253</v>
      </c>
      <c r="D923" t="str">
        <f>VLOOKUP(C923,'Programas-Mestrado'!$C:$D,2,0)</f>
        <v>PPGL</v>
      </c>
      <c r="E923" t="s">
        <v>517</v>
      </c>
      <c r="F923" s="10">
        <v>43709</v>
      </c>
      <c r="G923" s="10">
        <v>45077</v>
      </c>
      <c r="H923" t="s">
        <v>987</v>
      </c>
      <c r="I923" t="s">
        <v>7233</v>
      </c>
      <c r="J923" t="s">
        <v>3381</v>
      </c>
      <c r="K923" t="s">
        <v>3351</v>
      </c>
      <c r="N923" s="30"/>
      <c r="P923" s="30"/>
      <c r="Q923" s="30"/>
      <c r="R923" s="30"/>
      <c r="S923" s="30"/>
    </row>
    <row r="924" spans="1:19" x14ac:dyDescent="0.25">
      <c r="A924" t="s">
        <v>5297</v>
      </c>
      <c r="B924" t="s">
        <v>5414</v>
      </c>
      <c r="C924" t="s">
        <v>253</v>
      </c>
      <c r="D924" t="str">
        <f>VLOOKUP(C924,'Programas-Mestrado'!$C:$D,2,0)</f>
        <v>PPGL</v>
      </c>
      <c r="E924" t="s">
        <v>258</v>
      </c>
      <c r="F924" s="10">
        <v>44986</v>
      </c>
      <c r="G924" s="10">
        <v>45138</v>
      </c>
      <c r="H924" t="s">
        <v>987</v>
      </c>
      <c r="I924" t="s">
        <v>7233</v>
      </c>
      <c r="J924" t="s">
        <v>1025</v>
      </c>
      <c r="K924" t="s">
        <v>3351</v>
      </c>
      <c r="N924" s="30"/>
      <c r="P924" s="30"/>
      <c r="Q924" s="30"/>
      <c r="R924" s="30"/>
      <c r="S924" s="30"/>
    </row>
    <row r="925" spans="1:19" x14ac:dyDescent="0.25">
      <c r="A925" t="s">
        <v>1078</v>
      </c>
      <c r="B925" t="s">
        <v>1600</v>
      </c>
      <c r="C925" t="s">
        <v>253</v>
      </c>
      <c r="D925" t="str">
        <f>VLOOKUP(C925,'Programas-Mestrado'!$C:$D,2,0)</f>
        <v>PPGL</v>
      </c>
      <c r="E925" t="s">
        <v>258</v>
      </c>
      <c r="F925" s="10">
        <v>43891</v>
      </c>
      <c r="G925" s="10">
        <v>44074</v>
      </c>
      <c r="H925" t="s">
        <v>987</v>
      </c>
      <c r="I925" t="s">
        <v>7233</v>
      </c>
      <c r="J925" t="s">
        <v>1026</v>
      </c>
      <c r="K925" t="s">
        <v>3351</v>
      </c>
      <c r="N925" s="30"/>
      <c r="P925" s="30"/>
      <c r="Q925" s="30"/>
      <c r="R925" s="30"/>
      <c r="S925" s="30"/>
    </row>
    <row r="926" spans="1:19" x14ac:dyDescent="0.25">
      <c r="A926" t="s">
        <v>5080</v>
      </c>
      <c r="B926" t="s">
        <v>5102</v>
      </c>
      <c r="C926" t="s">
        <v>253</v>
      </c>
      <c r="D926" t="str">
        <f>VLOOKUP(C926,'Programas-Mestrado'!$C:$D,2,0)</f>
        <v>PPGL</v>
      </c>
      <c r="E926" t="s">
        <v>258</v>
      </c>
      <c r="F926" s="10">
        <v>44835</v>
      </c>
      <c r="G926" s="10">
        <v>44895</v>
      </c>
      <c r="H926" t="s">
        <v>987</v>
      </c>
      <c r="I926" t="s">
        <v>7233</v>
      </c>
      <c r="J926" t="s">
        <v>1026</v>
      </c>
      <c r="K926" t="s">
        <v>3351</v>
      </c>
      <c r="N926" s="30"/>
      <c r="P926" s="30"/>
      <c r="Q926" s="30"/>
      <c r="R926" s="30"/>
      <c r="S926" s="30"/>
    </row>
    <row r="927" spans="1:19" x14ac:dyDescent="0.25">
      <c r="A927" t="s">
        <v>1229</v>
      </c>
      <c r="B927" t="s">
        <v>1999</v>
      </c>
      <c r="C927" t="s">
        <v>253</v>
      </c>
      <c r="D927" t="str">
        <f>VLOOKUP(C927,'Programas-Mestrado'!$C:$D,2,0)</f>
        <v>PPGL</v>
      </c>
      <c r="E927" t="s">
        <v>258</v>
      </c>
      <c r="F927" s="10">
        <v>43922</v>
      </c>
      <c r="G927" s="10">
        <v>44104</v>
      </c>
      <c r="H927" t="s">
        <v>987</v>
      </c>
      <c r="I927" t="s">
        <v>7233</v>
      </c>
      <c r="J927" t="s">
        <v>1026</v>
      </c>
      <c r="K927" t="s">
        <v>3351</v>
      </c>
      <c r="N927" s="30"/>
      <c r="P927" s="30"/>
      <c r="Q927" s="30"/>
      <c r="R927" s="30"/>
      <c r="S927" s="30"/>
    </row>
    <row r="928" spans="1:19" x14ac:dyDescent="0.25">
      <c r="A928" t="s">
        <v>3472</v>
      </c>
      <c r="B928" t="s">
        <v>3486</v>
      </c>
      <c r="C928" t="s">
        <v>253</v>
      </c>
      <c r="D928" t="str">
        <f>VLOOKUP(C928,'Programas-Mestrado'!$C:$D,2,0)</f>
        <v>PPGL</v>
      </c>
      <c r="E928" t="s">
        <v>258</v>
      </c>
      <c r="F928" s="10">
        <v>44105</v>
      </c>
      <c r="G928" s="10">
        <v>44834</v>
      </c>
      <c r="H928" t="s">
        <v>987</v>
      </c>
      <c r="I928" t="s">
        <v>7233</v>
      </c>
      <c r="J928" t="s">
        <v>1024</v>
      </c>
      <c r="K928" t="s">
        <v>3351</v>
      </c>
      <c r="N928" s="30"/>
      <c r="P928" s="30"/>
      <c r="Q928" s="30"/>
      <c r="R928" s="30"/>
      <c r="S928" s="30"/>
    </row>
    <row r="929" spans="1:19" x14ac:dyDescent="0.25">
      <c r="A929" t="s">
        <v>3435</v>
      </c>
      <c r="B929" t="s">
        <v>3451</v>
      </c>
      <c r="C929" t="s">
        <v>253</v>
      </c>
      <c r="D929" t="str">
        <f>VLOOKUP(C929,'Programas-Mestrado'!$C:$D,2,0)</f>
        <v>PPGL</v>
      </c>
      <c r="E929" t="s">
        <v>258</v>
      </c>
      <c r="F929" s="10">
        <v>44075</v>
      </c>
      <c r="G929" s="10">
        <v>44926</v>
      </c>
      <c r="H929" t="s">
        <v>987</v>
      </c>
      <c r="I929" t="s">
        <v>7233</v>
      </c>
      <c r="J929" t="s">
        <v>3381</v>
      </c>
      <c r="K929" t="s">
        <v>3351</v>
      </c>
      <c r="N929" s="30"/>
      <c r="P929" s="30"/>
      <c r="Q929" s="30"/>
      <c r="R929" s="30"/>
      <c r="S929" s="30"/>
    </row>
    <row r="930" spans="1:19" x14ac:dyDescent="0.25">
      <c r="A930" t="s">
        <v>1079</v>
      </c>
      <c r="B930" t="s">
        <v>1601</v>
      </c>
      <c r="C930" t="s">
        <v>253</v>
      </c>
      <c r="D930" t="str">
        <f>VLOOKUP(C930,'Programas-Mestrado'!$C:$D,2,0)</f>
        <v>PPGL</v>
      </c>
      <c r="E930" t="s">
        <v>258</v>
      </c>
      <c r="F930" s="10">
        <v>43891</v>
      </c>
      <c r="G930" s="10">
        <v>44012</v>
      </c>
      <c r="H930" t="s">
        <v>987</v>
      </c>
      <c r="I930" t="s">
        <v>7233</v>
      </c>
      <c r="J930" t="s">
        <v>1026</v>
      </c>
      <c r="K930" t="s">
        <v>3351</v>
      </c>
      <c r="N930" s="30"/>
      <c r="P930" s="30"/>
      <c r="Q930" s="30"/>
      <c r="R930" s="30"/>
      <c r="S930" s="30"/>
    </row>
    <row r="931" spans="1:19" x14ac:dyDescent="0.25">
      <c r="A931" t="s">
        <v>1230</v>
      </c>
      <c r="B931" t="s">
        <v>2000</v>
      </c>
      <c r="C931" t="s">
        <v>253</v>
      </c>
      <c r="D931" t="str">
        <f>VLOOKUP(C931,'Programas-Mestrado'!$C:$D,2,0)</f>
        <v>PPGL</v>
      </c>
      <c r="E931" t="s">
        <v>258</v>
      </c>
      <c r="F931" s="10">
        <v>43922</v>
      </c>
      <c r="G931" s="10">
        <v>44834</v>
      </c>
      <c r="H931" t="s">
        <v>987</v>
      </c>
      <c r="I931" t="s">
        <v>7233</v>
      </c>
      <c r="J931" t="s">
        <v>1025</v>
      </c>
      <c r="K931" t="s">
        <v>3351</v>
      </c>
      <c r="N931" s="30"/>
      <c r="P931" s="30"/>
      <c r="Q931" s="30"/>
      <c r="R931" s="30"/>
      <c r="S931" s="30"/>
    </row>
    <row r="932" spans="1:19" x14ac:dyDescent="0.25">
      <c r="A932" t="s">
        <v>1231</v>
      </c>
      <c r="B932" t="s">
        <v>2001</v>
      </c>
      <c r="C932" t="s">
        <v>253</v>
      </c>
      <c r="D932" t="str">
        <f>VLOOKUP(C932,'Programas-Mestrado'!$C:$D,2,0)</f>
        <v>PPGL</v>
      </c>
      <c r="E932" t="s">
        <v>258</v>
      </c>
      <c r="F932" s="10">
        <v>43922</v>
      </c>
      <c r="G932" s="10">
        <v>44834</v>
      </c>
      <c r="H932" t="s">
        <v>987</v>
      </c>
      <c r="I932" t="s">
        <v>7233</v>
      </c>
      <c r="J932" t="s">
        <v>1024</v>
      </c>
      <c r="K932" t="s">
        <v>3351</v>
      </c>
      <c r="N932" s="30"/>
      <c r="P932" s="30"/>
      <c r="Q932" s="30"/>
      <c r="R932" s="30"/>
      <c r="S932" s="30"/>
    </row>
    <row r="933" spans="1:19" x14ac:dyDescent="0.25">
      <c r="A933" t="s">
        <v>1080</v>
      </c>
      <c r="B933" t="s">
        <v>1602</v>
      </c>
      <c r="C933" t="s">
        <v>253</v>
      </c>
      <c r="D933" t="str">
        <f>VLOOKUP(C933,'Programas-Mestrado'!$C:$D,2,0)</f>
        <v>PPGL</v>
      </c>
      <c r="E933" t="s">
        <v>258</v>
      </c>
      <c r="F933" s="10">
        <v>43891</v>
      </c>
      <c r="G933" s="10">
        <v>44804</v>
      </c>
      <c r="H933" t="s">
        <v>987</v>
      </c>
      <c r="I933" t="s">
        <v>7233</v>
      </c>
      <c r="J933" t="s">
        <v>1025</v>
      </c>
      <c r="K933" t="s">
        <v>3351</v>
      </c>
      <c r="N933" s="30"/>
      <c r="P933" s="30"/>
      <c r="Q933" s="30"/>
      <c r="R933" s="30"/>
      <c r="S933" s="30"/>
    </row>
    <row r="934" spans="1:19" x14ac:dyDescent="0.25">
      <c r="A934" t="s">
        <v>4844</v>
      </c>
      <c r="B934" t="s">
        <v>4849</v>
      </c>
      <c r="C934" t="s">
        <v>253</v>
      </c>
      <c r="D934" t="str">
        <f>VLOOKUP(C934,'Programas-Mestrado'!$C:$D,2,0)</f>
        <v>PPGL</v>
      </c>
      <c r="E934" t="s">
        <v>258</v>
      </c>
      <c r="F934" s="10">
        <v>44743</v>
      </c>
      <c r="G934" s="10">
        <v>45138</v>
      </c>
      <c r="H934" t="s">
        <v>987</v>
      </c>
      <c r="I934" t="s">
        <v>7233</v>
      </c>
      <c r="J934" t="s">
        <v>1025</v>
      </c>
      <c r="K934" t="s">
        <v>3351</v>
      </c>
      <c r="N934" s="30"/>
      <c r="P934" s="30"/>
      <c r="Q934" s="30"/>
      <c r="R934" s="30"/>
      <c r="S934" s="30"/>
    </row>
    <row r="935" spans="1:19" x14ac:dyDescent="0.25">
      <c r="A935" t="s">
        <v>1232</v>
      </c>
      <c r="B935" t="s">
        <v>2002</v>
      </c>
      <c r="C935" t="s">
        <v>253</v>
      </c>
      <c r="D935" t="str">
        <f>VLOOKUP(C935,'Programas-Mestrado'!$C:$D,2,0)</f>
        <v>PPGL</v>
      </c>
      <c r="E935" t="s">
        <v>258</v>
      </c>
      <c r="F935" s="10">
        <v>43922</v>
      </c>
      <c r="G935" s="10">
        <v>44834</v>
      </c>
      <c r="H935" t="s">
        <v>987</v>
      </c>
      <c r="I935" t="s">
        <v>7233</v>
      </c>
      <c r="J935" t="s">
        <v>1025</v>
      </c>
      <c r="K935" t="s">
        <v>3351</v>
      </c>
      <c r="N935" s="30"/>
      <c r="P935" s="30"/>
      <c r="Q935" s="30"/>
      <c r="R935" s="30"/>
      <c r="S935" s="30"/>
    </row>
    <row r="936" spans="1:19" x14ac:dyDescent="0.25">
      <c r="A936" t="s">
        <v>3383</v>
      </c>
      <c r="B936" t="s">
        <v>3386</v>
      </c>
      <c r="C936" t="s">
        <v>253</v>
      </c>
      <c r="D936" t="str">
        <f>VLOOKUP(C936,'Programas-Mestrado'!$C:$D,2,0)</f>
        <v>PPGL</v>
      </c>
      <c r="E936" t="s">
        <v>258</v>
      </c>
      <c r="F936" s="10">
        <v>44013</v>
      </c>
      <c r="G936" s="10">
        <v>44834</v>
      </c>
      <c r="H936" t="s">
        <v>987</v>
      </c>
      <c r="I936" t="s">
        <v>7233</v>
      </c>
      <c r="J936" t="s">
        <v>1024</v>
      </c>
      <c r="K936" t="s">
        <v>3351</v>
      </c>
      <c r="N936" s="30"/>
      <c r="P936" s="30"/>
      <c r="Q936" s="30"/>
      <c r="R936" s="30"/>
      <c r="S936" s="30"/>
    </row>
    <row r="937" spans="1:19" x14ac:dyDescent="0.25">
      <c r="A937" t="s">
        <v>4620</v>
      </c>
      <c r="B937" t="s">
        <v>4646</v>
      </c>
      <c r="C937" t="s">
        <v>253</v>
      </c>
      <c r="D937" t="str">
        <f>VLOOKUP(C937,'Programas-Mestrado'!$C:$D,2,0)</f>
        <v>PPGL</v>
      </c>
      <c r="E937" t="s">
        <v>258</v>
      </c>
      <c r="F937" s="10">
        <v>44652</v>
      </c>
      <c r="G937" s="10">
        <v>44834</v>
      </c>
      <c r="H937" t="s">
        <v>987</v>
      </c>
      <c r="I937" t="s">
        <v>7233</v>
      </c>
      <c r="J937" t="s">
        <v>1025</v>
      </c>
      <c r="K937" t="s">
        <v>3351</v>
      </c>
      <c r="N937" s="30"/>
      <c r="P937" s="30"/>
      <c r="Q937" s="30"/>
      <c r="R937" s="30"/>
      <c r="S937" s="30"/>
    </row>
    <row r="938" spans="1:19" x14ac:dyDescent="0.25">
      <c r="A938" t="s">
        <v>1233</v>
      </c>
      <c r="B938" t="s">
        <v>2003</v>
      </c>
      <c r="C938" t="s">
        <v>253</v>
      </c>
      <c r="D938" t="str">
        <f>VLOOKUP(C938,'Programas-Mestrado'!$C:$D,2,0)</f>
        <v>PPGL</v>
      </c>
      <c r="E938" t="s">
        <v>258</v>
      </c>
      <c r="F938" s="10">
        <v>43922</v>
      </c>
      <c r="G938" s="10">
        <v>44742</v>
      </c>
      <c r="H938" t="s">
        <v>987</v>
      </c>
      <c r="I938" t="s">
        <v>7233</v>
      </c>
      <c r="J938" t="s">
        <v>1024</v>
      </c>
      <c r="K938" t="s">
        <v>3351</v>
      </c>
      <c r="N938" s="30"/>
      <c r="P938" s="30"/>
      <c r="Q938" s="30"/>
      <c r="R938" s="30"/>
      <c r="S938" s="30"/>
    </row>
    <row r="939" spans="1:19" x14ac:dyDescent="0.25">
      <c r="A939" t="s">
        <v>4964</v>
      </c>
      <c r="B939" t="s">
        <v>5051</v>
      </c>
      <c r="C939" t="s">
        <v>253</v>
      </c>
      <c r="D939" t="str">
        <f>VLOOKUP(C939,'Programas-Mestrado'!$C:$D,2,0)</f>
        <v>PPGL</v>
      </c>
      <c r="E939" t="s">
        <v>258</v>
      </c>
      <c r="F939" s="10">
        <v>44805</v>
      </c>
      <c r="G939" s="10">
        <v>45138</v>
      </c>
      <c r="H939" t="s">
        <v>987</v>
      </c>
      <c r="I939" t="s">
        <v>7233</v>
      </c>
      <c r="J939" t="s">
        <v>1025</v>
      </c>
      <c r="K939" t="s">
        <v>3351</v>
      </c>
      <c r="N939" s="30"/>
      <c r="P939" s="30"/>
      <c r="Q939" s="30"/>
      <c r="R939" s="30"/>
      <c r="S939" s="30"/>
    </row>
    <row r="940" spans="1:19" x14ac:dyDescent="0.25">
      <c r="A940" t="s">
        <v>5299</v>
      </c>
      <c r="B940" t="s">
        <v>5416</v>
      </c>
      <c r="C940" t="s">
        <v>223</v>
      </c>
      <c r="D940" t="str">
        <f>VLOOKUP(C940,'Programas-Mestrado'!$C:$D,2,0)</f>
        <v>PPGADR-Ar</v>
      </c>
      <c r="E940" t="s">
        <v>258</v>
      </c>
      <c r="F940" s="10">
        <v>44986</v>
      </c>
      <c r="G940" s="10">
        <v>45351</v>
      </c>
      <c r="H940" t="s">
        <v>987</v>
      </c>
      <c r="I940" t="s">
        <v>7233</v>
      </c>
      <c r="J940" t="s">
        <v>1025</v>
      </c>
      <c r="K940" t="s">
        <v>3351</v>
      </c>
      <c r="N940" s="30"/>
      <c r="P940" s="30"/>
      <c r="Q940" s="30"/>
      <c r="R940" s="30"/>
      <c r="S940" s="30"/>
    </row>
    <row r="941" spans="1:19" x14ac:dyDescent="0.25">
      <c r="A941" t="s">
        <v>5301</v>
      </c>
      <c r="B941" t="s">
        <v>5418</v>
      </c>
      <c r="C941" t="s">
        <v>223</v>
      </c>
      <c r="D941" t="str">
        <f>VLOOKUP(C941,'Programas-Mestrado'!$C:$D,2,0)</f>
        <v>PPGADR-Ar</v>
      </c>
      <c r="E941" t="s">
        <v>258</v>
      </c>
      <c r="F941" s="10">
        <v>44986</v>
      </c>
      <c r="G941" s="10">
        <v>45351</v>
      </c>
      <c r="H941" t="s">
        <v>987</v>
      </c>
      <c r="I941" t="s">
        <v>7233</v>
      </c>
      <c r="J941" t="s">
        <v>1025</v>
      </c>
      <c r="K941" t="s">
        <v>3351</v>
      </c>
      <c r="N941" s="30"/>
      <c r="P941" s="30"/>
      <c r="Q941" s="30"/>
      <c r="R941" s="30"/>
      <c r="S941" s="30"/>
    </row>
    <row r="942" spans="1:19" x14ac:dyDescent="0.25">
      <c r="A942" t="s">
        <v>5302</v>
      </c>
      <c r="B942" t="s">
        <v>5419</v>
      </c>
      <c r="C942" t="s">
        <v>223</v>
      </c>
      <c r="D942" t="str">
        <f>VLOOKUP(C942,'Programas-Mestrado'!$C:$D,2,0)</f>
        <v>PPGADR-Ar</v>
      </c>
      <c r="E942" t="s">
        <v>258</v>
      </c>
      <c r="F942" s="10">
        <v>44986</v>
      </c>
      <c r="G942" s="10">
        <v>45351</v>
      </c>
      <c r="H942" t="s">
        <v>987</v>
      </c>
      <c r="I942" t="s">
        <v>7233</v>
      </c>
      <c r="J942" t="s">
        <v>1025</v>
      </c>
      <c r="K942" t="s">
        <v>3351</v>
      </c>
      <c r="N942" s="30"/>
      <c r="P942" s="30"/>
      <c r="Q942" s="30"/>
      <c r="R942" s="30"/>
      <c r="S942" s="30"/>
    </row>
    <row r="943" spans="1:19" x14ac:dyDescent="0.25">
      <c r="A943" t="s">
        <v>3845</v>
      </c>
      <c r="B943" t="s">
        <v>3854</v>
      </c>
      <c r="C943" t="s">
        <v>224</v>
      </c>
      <c r="D943" t="str">
        <f>VLOOKUP(C943,'Programas-Mestrado'!$C:$D,2,0)</f>
        <v>PPGAS</v>
      </c>
      <c r="E943" t="s">
        <v>517</v>
      </c>
      <c r="F943" s="10">
        <v>44287</v>
      </c>
      <c r="G943" s="10">
        <v>44712</v>
      </c>
      <c r="H943" t="s">
        <v>987</v>
      </c>
      <c r="I943" t="s">
        <v>7233</v>
      </c>
      <c r="J943" t="s">
        <v>1025</v>
      </c>
      <c r="K943" t="s">
        <v>3351</v>
      </c>
      <c r="N943" s="30"/>
      <c r="P943" s="30"/>
      <c r="Q943" s="30"/>
      <c r="R943" s="30"/>
      <c r="S943" s="30"/>
    </row>
    <row r="944" spans="1:19" x14ac:dyDescent="0.25">
      <c r="A944" t="s">
        <v>3845</v>
      </c>
      <c r="B944" t="s">
        <v>4803</v>
      </c>
      <c r="C944" t="s">
        <v>224</v>
      </c>
      <c r="D944" t="str">
        <f>VLOOKUP(C944,'Programas-Mestrado'!$C:$D,2,0)</f>
        <v>PPGAS</v>
      </c>
      <c r="E944" t="s">
        <v>517</v>
      </c>
      <c r="F944" s="10">
        <v>44743</v>
      </c>
      <c r="G944" s="10">
        <v>45322</v>
      </c>
      <c r="H944" t="s">
        <v>987</v>
      </c>
      <c r="I944" t="s">
        <v>7233</v>
      </c>
      <c r="J944" t="s">
        <v>1024</v>
      </c>
      <c r="K944" t="s">
        <v>3351</v>
      </c>
      <c r="N944" s="30"/>
      <c r="P944" s="30"/>
      <c r="Q944" s="30"/>
      <c r="R944" s="30"/>
      <c r="S944" s="30"/>
    </row>
    <row r="945" spans="1:19" x14ac:dyDescent="0.25">
      <c r="A945" t="s">
        <v>997</v>
      </c>
      <c r="B945" t="s">
        <v>2380</v>
      </c>
      <c r="C945" t="s">
        <v>224</v>
      </c>
      <c r="D945" t="str">
        <f>VLOOKUP(C945,'Programas-Mestrado'!$C:$D,2,0)</f>
        <v>PPGAS</v>
      </c>
      <c r="E945" t="s">
        <v>517</v>
      </c>
      <c r="F945" s="10">
        <v>43709</v>
      </c>
      <c r="G945" s="10">
        <v>43738</v>
      </c>
      <c r="H945" t="s">
        <v>987</v>
      </c>
      <c r="I945" t="s">
        <v>7233</v>
      </c>
      <c r="J945" t="s">
        <v>1026</v>
      </c>
      <c r="K945" t="s">
        <v>3351</v>
      </c>
      <c r="N945" s="30"/>
      <c r="P945" s="30"/>
      <c r="Q945" s="30"/>
      <c r="R945" s="30"/>
      <c r="S945" s="30"/>
    </row>
    <row r="946" spans="1:19" x14ac:dyDescent="0.25">
      <c r="A946" t="s">
        <v>3846</v>
      </c>
      <c r="B946" t="s">
        <v>3855</v>
      </c>
      <c r="C946" t="s">
        <v>224</v>
      </c>
      <c r="D946" t="str">
        <f>VLOOKUP(C946,'Programas-Mestrado'!$C:$D,2,0)</f>
        <v>PPGAS</v>
      </c>
      <c r="E946" t="s">
        <v>517</v>
      </c>
      <c r="F946" s="10">
        <v>44287</v>
      </c>
      <c r="G946" s="10">
        <v>44804</v>
      </c>
      <c r="H946" t="s">
        <v>987</v>
      </c>
      <c r="I946" t="s">
        <v>7233</v>
      </c>
      <c r="J946" t="s">
        <v>1025</v>
      </c>
      <c r="K946" t="s">
        <v>3351</v>
      </c>
      <c r="N946" s="30"/>
      <c r="P946" s="30"/>
      <c r="Q946" s="30"/>
      <c r="R946" s="30"/>
      <c r="S946" s="30"/>
    </row>
    <row r="947" spans="1:19" x14ac:dyDescent="0.25">
      <c r="A947" t="s">
        <v>263</v>
      </c>
      <c r="B947" t="s">
        <v>1837</v>
      </c>
      <c r="C947" t="s">
        <v>224</v>
      </c>
      <c r="D947" t="str">
        <f>VLOOKUP(C947,'Programas-Mestrado'!$C:$D,2,0)</f>
        <v>PPGAS</v>
      </c>
      <c r="E947" t="s">
        <v>517</v>
      </c>
      <c r="F947" s="10">
        <v>43709</v>
      </c>
      <c r="G947" s="10">
        <v>44651</v>
      </c>
      <c r="H947" t="s">
        <v>987</v>
      </c>
      <c r="I947" t="s">
        <v>7233</v>
      </c>
      <c r="J947" t="s">
        <v>1025</v>
      </c>
      <c r="K947" t="s">
        <v>3351</v>
      </c>
      <c r="N947" s="30"/>
      <c r="P947" s="30"/>
      <c r="Q947" s="30"/>
      <c r="R947" s="30"/>
      <c r="S947" s="30"/>
    </row>
    <row r="948" spans="1:19" x14ac:dyDescent="0.25">
      <c r="A948" t="s">
        <v>264</v>
      </c>
      <c r="B948" t="s">
        <v>1838</v>
      </c>
      <c r="C948" t="s">
        <v>224</v>
      </c>
      <c r="D948" t="str">
        <f>VLOOKUP(C948,'Programas-Mestrado'!$C:$D,2,0)</f>
        <v>PPGAS</v>
      </c>
      <c r="E948" t="s">
        <v>517</v>
      </c>
      <c r="F948" s="10">
        <v>43709</v>
      </c>
      <c r="G948" s="10">
        <v>44773</v>
      </c>
      <c r="H948" t="s">
        <v>987</v>
      </c>
      <c r="I948" t="s">
        <v>7233</v>
      </c>
      <c r="J948" t="s">
        <v>1024</v>
      </c>
      <c r="K948" t="s">
        <v>3351</v>
      </c>
      <c r="N948" s="30"/>
      <c r="P948" s="30"/>
      <c r="Q948" s="30"/>
      <c r="R948" s="30"/>
      <c r="S948" s="30"/>
    </row>
    <row r="949" spans="1:19" x14ac:dyDescent="0.25">
      <c r="A949" t="s">
        <v>5303</v>
      </c>
      <c r="B949" t="s">
        <v>5420</v>
      </c>
      <c r="C949" t="s">
        <v>224</v>
      </c>
      <c r="D949" t="str">
        <f>VLOOKUP(C949,'Programas-Mestrado'!$C:$D,2,0)</f>
        <v>PPGAS</v>
      </c>
      <c r="E949" t="s">
        <v>517</v>
      </c>
      <c r="F949" s="10">
        <v>44986</v>
      </c>
      <c r="G949" s="10">
        <v>45077</v>
      </c>
      <c r="H949" t="s">
        <v>987</v>
      </c>
      <c r="I949" t="s">
        <v>7233</v>
      </c>
      <c r="J949" t="s">
        <v>1025</v>
      </c>
      <c r="K949" t="s">
        <v>3351</v>
      </c>
      <c r="N949" s="30"/>
      <c r="P949" s="30"/>
      <c r="Q949" s="30"/>
      <c r="R949" s="30"/>
      <c r="S949" s="30"/>
    </row>
    <row r="950" spans="1:19" x14ac:dyDescent="0.25">
      <c r="A950" t="s">
        <v>1268</v>
      </c>
      <c r="B950" t="s">
        <v>2057</v>
      </c>
      <c r="C950" t="s">
        <v>224</v>
      </c>
      <c r="D950" t="str">
        <f>VLOOKUP(C950,'Programas-Mestrado'!$C:$D,2,0)</f>
        <v>PPGAS</v>
      </c>
      <c r="E950" t="s">
        <v>517</v>
      </c>
      <c r="F950" s="10">
        <v>43922</v>
      </c>
      <c r="G950" s="10">
        <v>45382</v>
      </c>
      <c r="H950" t="s">
        <v>987</v>
      </c>
      <c r="I950" t="s">
        <v>7233</v>
      </c>
      <c r="J950" t="s">
        <v>1025</v>
      </c>
      <c r="K950" t="s">
        <v>3351</v>
      </c>
      <c r="N950" s="30"/>
      <c r="P950" s="30"/>
      <c r="Q950" s="30"/>
      <c r="R950" s="30"/>
      <c r="S950" s="30"/>
    </row>
    <row r="951" spans="1:19" x14ac:dyDescent="0.25">
      <c r="A951" t="s">
        <v>928</v>
      </c>
      <c r="B951" t="s">
        <v>1839</v>
      </c>
      <c r="C951" t="s">
        <v>224</v>
      </c>
      <c r="D951" t="str">
        <f>VLOOKUP(C951,'Programas-Mestrado'!$C:$D,2,0)</f>
        <v>PPGAS</v>
      </c>
      <c r="E951" t="s">
        <v>517</v>
      </c>
      <c r="F951" s="10">
        <v>43709</v>
      </c>
      <c r="G951" s="10">
        <v>44681</v>
      </c>
      <c r="H951" t="s">
        <v>987</v>
      </c>
      <c r="I951" t="s">
        <v>7233</v>
      </c>
      <c r="J951" t="s">
        <v>3381</v>
      </c>
      <c r="K951" t="s">
        <v>3351</v>
      </c>
      <c r="N951" s="30"/>
      <c r="P951" s="30"/>
      <c r="Q951" s="30"/>
      <c r="R951" s="30"/>
      <c r="S951" s="30"/>
    </row>
    <row r="952" spans="1:19" x14ac:dyDescent="0.25">
      <c r="A952" t="s">
        <v>265</v>
      </c>
      <c r="B952" t="s">
        <v>2381</v>
      </c>
      <c r="C952" t="s">
        <v>224</v>
      </c>
      <c r="D952" t="str">
        <f>VLOOKUP(C952,'Programas-Mestrado'!$C:$D,2,0)</f>
        <v>PPGAS</v>
      </c>
      <c r="E952" t="s">
        <v>517</v>
      </c>
      <c r="F952" s="10">
        <v>43709</v>
      </c>
      <c r="G952" s="10">
        <v>43921</v>
      </c>
      <c r="H952" t="s">
        <v>987</v>
      </c>
      <c r="I952" t="s">
        <v>7233</v>
      </c>
      <c r="J952" t="s">
        <v>1025</v>
      </c>
      <c r="K952" t="s">
        <v>3351</v>
      </c>
      <c r="N952" s="30"/>
      <c r="P952" s="30"/>
      <c r="Q952" s="30"/>
      <c r="R952" s="30"/>
      <c r="S952" s="30"/>
    </row>
    <row r="953" spans="1:19" x14ac:dyDescent="0.25">
      <c r="A953" t="s">
        <v>266</v>
      </c>
      <c r="B953" t="s">
        <v>1840</v>
      </c>
      <c r="C953" t="s">
        <v>224</v>
      </c>
      <c r="D953" t="str">
        <f>VLOOKUP(C953,'Programas-Mestrado'!$C:$D,2,0)</f>
        <v>PPGAS</v>
      </c>
      <c r="E953" t="s">
        <v>517</v>
      </c>
      <c r="F953" s="10">
        <v>43709</v>
      </c>
      <c r="G953" s="10">
        <v>44469</v>
      </c>
      <c r="H953" t="s">
        <v>987</v>
      </c>
      <c r="I953" t="s">
        <v>7233</v>
      </c>
      <c r="J953" t="s">
        <v>1025</v>
      </c>
      <c r="K953" t="s">
        <v>3351</v>
      </c>
      <c r="N953" s="30"/>
      <c r="P953" s="30"/>
      <c r="Q953" s="30"/>
      <c r="R953" s="30"/>
      <c r="S953" s="30"/>
    </row>
    <row r="954" spans="1:19" x14ac:dyDescent="0.25">
      <c r="A954" t="s">
        <v>979</v>
      </c>
      <c r="B954" t="s">
        <v>1841</v>
      </c>
      <c r="C954" t="s">
        <v>224</v>
      </c>
      <c r="D954" t="str">
        <f>VLOOKUP(C954,'Programas-Mestrado'!$C:$D,2,0)</f>
        <v>PPGAS</v>
      </c>
      <c r="E954" t="s">
        <v>517</v>
      </c>
      <c r="F954" s="10">
        <v>43709</v>
      </c>
      <c r="G954" s="10">
        <v>44469</v>
      </c>
      <c r="H954" t="s">
        <v>987</v>
      </c>
      <c r="I954" t="s">
        <v>7233</v>
      </c>
      <c r="J954" t="s">
        <v>1026</v>
      </c>
      <c r="K954" t="s">
        <v>3351</v>
      </c>
      <c r="N954" s="30"/>
      <c r="P954" s="30"/>
      <c r="Q954" s="30"/>
      <c r="R954" s="30"/>
      <c r="S954" s="30"/>
    </row>
    <row r="955" spans="1:19" x14ac:dyDescent="0.25">
      <c r="A955" t="s">
        <v>3374</v>
      </c>
      <c r="B955" t="s">
        <v>6223</v>
      </c>
      <c r="C955" t="s">
        <v>224</v>
      </c>
      <c r="D955" t="str">
        <f>VLOOKUP(C955,'Programas-Mestrado'!$C:$D,2,0)</f>
        <v>PPGAS</v>
      </c>
      <c r="E955" t="s">
        <v>517</v>
      </c>
      <c r="F955" s="10">
        <v>45078</v>
      </c>
      <c r="G955" s="10">
        <v>45260</v>
      </c>
      <c r="H955" t="s">
        <v>987</v>
      </c>
      <c r="I955" t="s">
        <v>7233</v>
      </c>
      <c r="J955" t="s">
        <v>1026</v>
      </c>
      <c r="K955" t="s">
        <v>3351</v>
      </c>
      <c r="N955" s="30"/>
      <c r="P955" s="30"/>
      <c r="Q955" s="30"/>
      <c r="R955" s="30"/>
      <c r="S955" s="30"/>
    </row>
    <row r="956" spans="1:19" x14ac:dyDescent="0.25">
      <c r="A956" t="s">
        <v>1146</v>
      </c>
      <c r="B956" t="s">
        <v>1842</v>
      </c>
      <c r="C956" t="s">
        <v>224</v>
      </c>
      <c r="D956" t="str">
        <f>VLOOKUP(C956,'Programas-Mestrado'!$C:$D,2,0)</f>
        <v>PPGAS</v>
      </c>
      <c r="E956" t="s">
        <v>517</v>
      </c>
      <c r="F956" s="10">
        <v>43891</v>
      </c>
      <c r="G956" s="10">
        <v>44773</v>
      </c>
      <c r="H956" t="s">
        <v>987</v>
      </c>
      <c r="I956" t="s">
        <v>7233</v>
      </c>
      <c r="J956" t="s">
        <v>1025</v>
      </c>
      <c r="K956" t="s">
        <v>3351</v>
      </c>
      <c r="N956" s="30"/>
      <c r="P956" s="30"/>
      <c r="Q956" s="30"/>
      <c r="R956" s="30"/>
      <c r="S956" s="30"/>
    </row>
    <row r="957" spans="1:19" x14ac:dyDescent="0.25">
      <c r="A957" t="s">
        <v>267</v>
      </c>
      <c r="B957" t="s">
        <v>1843</v>
      </c>
      <c r="C957" t="s">
        <v>224</v>
      </c>
      <c r="D957" t="str">
        <f>VLOOKUP(C957,'Programas-Mestrado'!$C:$D,2,0)</f>
        <v>PPGAS</v>
      </c>
      <c r="E957" t="s">
        <v>517</v>
      </c>
      <c r="F957" s="10">
        <v>43709</v>
      </c>
      <c r="G957" s="10">
        <v>44773</v>
      </c>
      <c r="H957" t="s">
        <v>987</v>
      </c>
      <c r="I957" t="s">
        <v>7233</v>
      </c>
      <c r="J957" t="s">
        <v>1025</v>
      </c>
      <c r="K957" t="s">
        <v>3351</v>
      </c>
      <c r="N957" s="30"/>
      <c r="P957" s="30"/>
      <c r="Q957" s="30"/>
      <c r="R957" s="30"/>
      <c r="S957" s="30"/>
    </row>
    <row r="958" spans="1:19" x14ac:dyDescent="0.25">
      <c r="A958" t="s">
        <v>4189</v>
      </c>
      <c r="B958" t="s">
        <v>4195</v>
      </c>
      <c r="C958" t="s">
        <v>224</v>
      </c>
      <c r="D958" t="str">
        <f>VLOOKUP(C958,'Programas-Mestrado'!$C:$D,2,0)</f>
        <v>PPGAS</v>
      </c>
      <c r="E958" t="s">
        <v>517</v>
      </c>
      <c r="F958" s="10">
        <v>44470</v>
      </c>
      <c r="G958" s="10">
        <v>44561</v>
      </c>
      <c r="H958" t="s">
        <v>987</v>
      </c>
      <c r="I958" t="s">
        <v>7233</v>
      </c>
      <c r="J958" t="s">
        <v>1026</v>
      </c>
      <c r="K958" t="s">
        <v>3351</v>
      </c>
      <c r="N958" s="30"/>
      <c r="P958" s="30"/>
      <c r="Q958" s="30"/>
      <c r="R958" s="30"/>
      <c r="S958" s="30"/>
    </row>
    <row r="959" spans="1:19" x14ac:dyDescent="0.25">
      <c r="A959" t="s">
        <v>6027</v>
      </c>
      <c r="B959" t="s">
        <v>6082</v>
      </c>
      <c r="C959" t="s">
        <v>224</v>
      </c>
      <c r="D959" t="str">
        <f>VLOOKUP(C959,'Programas-Mestrado'!$C:$D,2,0)</f>
        <v>PPGAS</v>
      </c>
      <c r="E959" t="s">
        <v>517</v>
      </c>
      <c r="F959" s="10">
        <v>45017</v>
      </c>
      <c r="G959" s="10">
        <v>45077</v>
      </c>
      <c r="H959" t="s">
        <v>987</v>
      </c>
      <c r="I959" t="s">
        <v>7233</v>
      </c>
      <c r="J959" t="s">
        <v>1025</v>
      </c>
      <c r="K959" t="s">
        <v>3351</v>
      </c>
      <c r="N959" s="30"/>
      <c r="P959" s="30"/>
      <c r="Q959" s="30"/>
      <c r="R959" s="30"/>
      <c r="S959" s="30"/>
    </row>
    <row r="960" spans="1:19" x14ac:dyDescent="0.25">
      <c r="A960" t="s">
        <v>4726</v>
      </c>
      <c r="B960" t="s">
        <v>4750</v>
      </c>
      <c r="C960" t="s">
        <v>224</v>
      </c>
      <c r="D960" t="str">
        <f>VLOOKUP(C960,'Programas-Mestrado'!$C:$D,2,0)</f>
        <v>PPGAS</v>
      </c>
      <c r="E960" t="s">
        <v>517</v>
      </c>
      <c r="F960" s="10">
        <v>44713</v>
      </c>
      <c r="G960" s="10">
        <v>44773</v>
      </c>
      <c r="H960" t="s">
        <v>987</v>
      </c>
      <c r="I960" t="s">
        <v>7233</v>
      </c>
      <c r="J960" t="s">
        <v>1025</v>
      </c>
      <c r="K960" t="s">
        <v>3351</v>
      </c>
      <c r="N960" s="30"/>
      <c r="P960" s="30"/>
      <c r="Q960" s="30"/>
      <c r="R960" s="30"/>
      <c r="S960" s="30"/>
    </row>
    <row r="961" spans="1:19" x14ac:dyDescent="0.25">
      <c r="A961" t="s">
        <v>1147</v>
      </c>
      <c r="B961" t="s">
        <v>1844</v>
      </c>
      <c r="C961" t="s">
        <v>224</v>
      </c>
      <c r="D961" t="str">
        <f>VLOOKUP(C961,'Programas-Mestrado'!$C:$D,2,0)</f>
        <v>PPGAS</v>
      </c>
      <c r="E961" t="s">
        <v>517</v>
      </c>
      <c r="F961" s="10">
        <v>43891</v>
      </c>
      <c r="G961" s="10">
        <v>44742</v>
      </c>
      <c r="H961" t="s">
        <v>987</v>
      </c>
      <c r="I961" t="s">
        <v>7233</v>
      </c>
      <c r="J961" t="s">
        <v>1025</v>
      </c>
      <c r="K961" t="s">
        <v>3351</v>
      </c>
      <c r="N961" s="30"/>
      <c r="P961" s="30"/>
      <c r="Q961" s="30"/>
      <c r="R961" s="30"/>
      <c r="S961" s="30"/>
    </row>
    <row r="962" spans="1:19" x14ac:dyDescent="0.25">
      <c r="A962" t="s">
        <v>924</v>
      </c>
      <c r="B962" t="s">
        <v>4926</v>
      </c>
      <c r="C962" t="s">
        <v>224</v>
      </c>
      <c r="D962" t="str">
        <f>VLOOKUP(C962,'Programas-Mestrado'!$C:$D,2,0)</f>
        <v>PPGAS</v>
      </c>
      <c r="E962" t="s">
        <v>517</v>
      </c>
      <c r="F962" s="10">
        <v>44774</v>
      </c>
      <c r="G962" s="10">
        <v>45473</v>
      </c>
      <c r="H962" t="s">
        <v>987</v>
      </c>
      <c r="I962" t="s">
        <v>7233</v>
      </c>
      <c r="J962" t="s">
        <v>1025</v>
      </c>
      <c r="K962" t="s">
        <v>3351</v>
      </c>
      <c r="N962" s="30"/>
      <c r="P962" s="30"/>
      <c r="Q962" s="30"/>
      <c r="R962" s="30"/>
      <c r="S962" s="30"/>
    </row>
    <row r="963" spans="1:19" x14ac:dyDescent="0.25">
      <c r="A963" t="s">
        <v>5611</v>
      </c>
      <c r="B963" t="s">
        <v>5778</v>
      </c>
      <c r="C963" t="s">
        <v>224</v>
      </c>
      <c r="D963" t="str">
        <f>VLOOKUP(C963,'Programas-Mestrado'!$C:$D,2,0)</f>
        <v>PPGAS</v>
      </c>
      <c r="E963" t="s">
        <v>517</v>
      </c>
      <c r="F963" s="10">
        <v>43739</v>
      </c>
      <c r="G963" s="10">
        <v>44985</v>
      </c>
      <c r="H963" t="s">
        <v>987</v>
      </c>
      <c r="I963" t="s">
        <v>7233</v>
      </c>
      <c r="J963" t="s">
        <v>1024</v>
      </c>
      <c r="K963" t="s">
        <v>3351</v>
      </c>
      <c r="N963" s="30"/>
      <c r="P963" s="30"/>
      <c r="Q963" s="30"/>
      <c r="R963" s="30"/>
      <c r="S963" s="30"/>
    </row>
    <row r="964" spans="1:19" x14ac:dyDescent="0.25">
      <c r="A964" t="s">
        <v>6618</v>
      </c>
      <c r="B964" t="s">
        <v>6629</v>
      </c>
      <c r="C964" t="s">
        <v>224</v>
      </c>
      <c r="D964" t="str">
        <f>VLOOKUP(C964,'Programas-Mestrado'!$C:$D,2,0)</f>
        <v>PPGAS</v>
      </c>
      <c r="E964" t="s">
        <v>517</v>
      </c>
      <c r="F964" s="10">
        <v>45323</v>
      </c>
      <c r="G964" s="10">
        <v>45382</v>
      </c>
      <c r="H964" t="s">
        <v>987</v>
      </c>
      <c r="I964" t="s">
        <v>7233</v>
      </c>
      <c r="J964" t="s">
        <v>1025</v>
      </c>
      <c r="K964" t="s">
        <v>3351</v>
      </c>
      <c r="N964" s="30"/>
      <c r="P964" s="30"/>
      <c r="Q964" s="30"/>
      <c r="R964" s="30"/>
      <c r="S964" s="30"/>
    </row>
    <row r="965" spans="1:19" x14ac:dyDescent="0.25">
      <c r="A965" t="s">
        <v>1149</v>
      </c>
      <c r="B965" t="s">
        <v>4751</v>
      </c>
      <c r="C965" t="s">
        <v>224</v>
      </c>
      <c r="D965" t="str">
        <f>VLOOKUP(C965,'Programas-Mestrado'!$C:$D,2,0)</f>
        <v>PPGAS</v>
      </c>
      <c r="E965" t="s">
        <v>517</v>
      </c>
      <c r="F965" s="10">
        <v>44713</v>
      </c>
      <c r="G965" s="10">
        <v>45016</v>
      </c>
      <c r="H965" t="s">
        <v>987</v>
      </c>
      <c r="I965" t="s">
        <v>7233</v>
      </c>
      <c r="J965" t="s">
        <v>1026</v>
      </c>
      <c r="K965" t="s">
        <v>3351</v>
      </c>
      <c r="N965" s="30"/>
      <c r="P965" s="30"/>
      <c r="Q965" s="30"/>
      <c r="R965" s="30"/>
      <c r="S965" s="30"/>
    </row>
    <row r="966" spans="1:19" x14ac:dyDescent="0.25">
      <c r="A966" t="s">
        <v>3847</v>
      </c>
      <c r="B966" t="s">
        <v>3856</v>
      </c>
      <c r="C966" t="s">
        <v>224</v>
      </c>
      <c r="D966" t="str">
        <f>VLOOKUP(C966,'Programas-Mestrado'!$C:$D,2,0)</f>
        <v>PPGAS</v>
      </c>
      <c r="E966" t="s">
        <v>517</v>
      </c>
      <c r="F966" s="10">
        <v>44287</v>
      </c>
      <c r="G966" s="10">
        <v>44804</v>
      </c>
      <c r="H966" t="s">
        <v>987</v>
      </c>
      <c r="I966" t="s">
        <v>7233</v>
      </c>
      <c r="J966" t="s">
        <v>1025</v>
      </c>
      <c r="K966" t="s">
        <v>3351</v>
      </c>
      <c r="N966" s="30"/>
      <c r="P966" s="30"/>
      <c r="Q966" s="30"/>
      <c r="R966" s="30"/>
      <c r="S966" s="30"/>
    </row>
    <row r="967" spans="1:19" x14ac:dyDescent="0.25">
      <c r="A967" t="s">
        <v>268</v>
      </c>
      <c r="B967" t="s">
        <v>1845</v>
      </c>
      <c r="C967" t="s">
        <v>224</v>
      </c>
      <c r="D967" t="str">
        <f>VLOOKUP(C967,'Programas-Mestrado'!$C:$D,2,0)</f>
        <v>PPGAS</v>
      </c>
      <c r="E967" t="s">
        <v>517</v>
      </c>
      <c r="F967" s="10">
        <v>43709</v>
      </c>
      <c r="G967" s="10">
        <v>44074</v>
      </c>
      <c r="H967" t="s">
        <v>987</v>
      </c>
      <c r="I967" t="s">
        <v>7233</v>
      </c>
      <c r="J967" t="s">
        <v>1025</v>
      </c>
      <c r="K967" t="s">
        <v>3351</v>
      </c>
      <c r="N967" s="30"/>
      <c r="P967" s="30"/>
      <c r="Q967" s="30"/>
      <c r="R967" s="30"/>
      <c r="S967" s="30"/>
    </row>
    <row r="968" spans="1:19" x14ac:dyDescent="0.25">
      <c r="A968" t="s">
        <v>1148</v>
      </c>
      <c r="B968" t="s">
        <v>1846</v>
      </c>
      <c r="C968" t="s">
        <v>224</v>
      </c>
      <c r="D968" t="str">
        <f>VLOOKUP(C968,'Programas-Mestrado'!$C:$D,2,0)</f>
        <v>PPGAS</v>
      </c>
      <c r="E968" t="s">
        <v>517</v>
      </c>
      <c r="F968" s="10">
        <v>43891</v>
      </c>
      <c r="G968" s="10">
        <v>45351</v>
      </c>
      <c r="H968" t="s">
        <v>987</v>
      </c>
      <c r="I968" t="s">
        <v>7233</v>
      </c>
      <c r="J968" t="s">
        <v>1025</v>
      </c>
      <c r="K968" t="s">
        <v>3351</v>
      </c>
      <c r="N968" s="30"/>
      <c r="P968" s="30"/>
      <c r="Q968" s="30"/>
      <c r="R968" s="30"/>
      <c r="S968" s="30"/>
    </row>
    <row r="969" spans="1:19" x14ac:dyDescent="0.25">
      <c r="A969" t="s">
        <v>4134</v>
      </c>
      <c r="B969" t="s">
        <v>4151</v>
      </c>
      <c r="C969" t="s">
        <v>224</v>
      </c>
      <c r="D969" t="str">
        <f>VLOOKUP(C969,'Programas-Mestrado'!$C:$D,2,0)</f>
        <v>PPGAS</v>
      </c>
      <c r="E969" t="s">
        <v>258</v>
      </c>
      <c r="F969" s="10">
        <v>44440</v>
      </c>
      <c r="G969" s="10">
        <v>45169</v>
      </c>
      <c r="H969" t="s">
        <v>987</v>
      </c>
      <c r="I969" t="s">
        <v>7233</v>
      </c>
      <c r="J969" t="s">
        <v>1025</v>
      </c>
      <c r="K969" t="s">
        <v>3351</v>
      </c>
      <c r="N969" s="30"/>
      <c r="P969" s="30"/>
      <c r="Q969" s="30"/>
      <c r="R969" s="30"/>
      <c r="S969" s="30"/>
    </row>
    <row r="970" spans="1:19" x14ac:dyDescent="0.25">
      <c r="A970" t="s">
        <v>980</v>
      </c>
      <c r="B970" t="s">
        <v>1847</v>
      </c>
      <c r="C970" t="s">
        <v>224</v>
      </c>
      <c r="D970" t="str">
        <f>VLOOKUP(C970,'Programas-Mestrado'!$C:$D,2,0)</f>
        <v>PPGAS</v>
      </c>
      <c r="E970" t="s">
        <v>258</v>
      </c>
      <c r="F970" s="10">
        <v>43709</v>
      </c>
      <c r="G970" s="10">
        <v>44620</v>
      </c>
      <c r="H970" t="s">
        <v>987</v>
      </c>
      <c r="I970" t="s">
        <v>7233</v>
      </c>
      <c r="J970" t="s">
        <v>1025</v>
      </c>
      <c r="K970" t="s">
        <v>3351</v>
      </c>
      <c r="N970" s="30"/>
      <c r="P970" s="30"/>
      <c r="Q970" s="30"/>
      <c r="R970" s="30"/>
      <c r="S970" s="30"/>
    </row>
    <row r="971" spans="1:19" x14ac:dyDescent="0.25">
      <c r="A971" t="s">
        <v>4001</v>
      </c>
      <c r="B971" t="s">
        <v>4016</v>
      </c>
      <c r="C971" t="s">
        <v>224</v>
      </c>
      <c r="D971" t="str">
        <f>VLOOKUP(C971,'Programas-Mestrado'!$C:$D,2,0)</f>
        <v>PPGAS</v>
      </c>
      <c r="E971" t="s">
        <v>258</v>
      </c>
      <c r="F971" s="10">
        <v>44409</v>
      </c>
      <c r="G971" s="10">
        <v>45138</v>
      </c>
      <c r="H971" t="s">
        <v>987</v>
      </c>
      <c r="I971" t="s">
        <v>7233</v>
      </c>
      <c r="J971" t="s">
        <v>1025</v>
      </c>
      <c r="K971" t="s">
        <v>3351</v>
      </c>
      <c r="N971" s="30"/>
      <c r="P971" s="30"/>
      <c r="Q971" s="30"/>
      <c r="R971" s="30"/>
      <c r="S971" s="30"/>
    </row>
    <row r="972" spans="1:19" x14ac:dyDescent="0.25">
      <c r="A972" t="s">
        <v>3437</v>
      </c>
      <c r="B972" t="s">
        <v>3453</v>
      </c>
      <c r="C972" t="s">
        <v>224</v>
      </c>
      <c r="D972" t="str">
        <f>VLOOKUP(C972,'Programas-Mestrado'!$C:$D,2,0)</f>
        <v>PPGAS</v>
      </c>
      <c r="E972" t="s">
        <v>258</v>
      </c>
      <c r="F972" s="10">
        <v>44075</v>
      </c>
      <c r="G972" s="10">
        <v>44804</v>
      </c>
      <c r="H972" t="s">
        <v>987</v>
      </c>
      <c r="I972" t="s">
        <v>7233</v>
      </c>
      <c r="J972" t="s">
        <v>1025</v>
      </c>
      <c r="K972" t="s">
        <v>3351</v>
      </c>
      <c r="N972" s="30"/>
      <c r="P972" s="30"/>
      <c r="Q972" s="30"/>
      <c r="R972" s="30"/>
      <c r="S972" s="30"/>
    </row>
    <row r="973" spans="1:19" x14ac:dyDescent="0.25">
      <c r="A973" t="s">
        <v>3438</v>
      </c>
      <c r="B973" t="s">
        <v>3454</v>
      </c>
      <c r="C973" t="s">
        <v>224</v>
      </c>
      <c r="D973" t="str">
        <f>VLOOKUP(C973,'Programas-Mestrado'!$C:$D,2,0)</f>
        <v>PPGAS</v>
      </c>
      <c r="E973" t="s">
        <v>258</v>
      </c>
      <c r="F973" s="10">
        <v>44075</v>
      </c>
      <c r="G973" s="10">
        <v>44804</v>
      </c>
      <c r="H973" t="s">
        <v>987</v>
      </c>
      <c r="I973" t="s">
        <v>7233</v>
      </c>
      <c r="J973" t="s">
        <v>1025</v>
      </c>
      <c r="K973" t="s">
        <v>3351</v>
      </c>
      <c r="N973" s="30"/>
      <c r="P973" s="30"/>
      <c r="Q973" s="30"/>
      <c r="R973" s="30"/>
      <c r="S973" s="30"/>
    </row>
    <row r="974" spans="1:19" x14ac:dyDescent="0.25">
      <c r="A974" t="s">
        <v>4991</v>
      </c>
      <c r="B974" t="s">
        <v>5015</v>
      </c>
      <c r="C974" t="s">
        <v>224</v>
      </c>
      <c r="D974" t="str">
        <f>VLOOKUP(C974,'Programas-Mestrado'!$C:$D,2,0)</f>
        <v>PPGAS</v>
      </c>
      <c r="E974" t="s">
        <v>258</v>
      </c>
      <c r="F974" s="10">
        <v>44805</v>
      </c>
      <c r="G974" s="10">
        <v>45412</v>
      </c>
      <c r="H974" t="s">
        <v>987</v>
      </c>
      <c r="I974" t="s">
        <v>7233</v>
      </c>
      <c r="J974" t="s">
        <v>1025</v>
      </c>
      <c r="K974" t="s">
        <v>3351</v>
      </c>
      <c r="N974" s="30"/>
      <c r="P974" s="30"/>
      <c r="Q974" s="30"/>
      <c r="R974" s="30"/>
      <c r="S974" s="30"/>
    </row>
    <row r="975" spans="1:19" x14ac:dyDescent="0.25">
      <c r="A975" t="s">
        <v>1269</v>
      </c>
      <c r="B975" t="s">
        <v>2058</v>
      </c>
      <c r="C975" t="s">
        <v>224</v>
      </c>
      <c r="D975" t="str">
        <f>VLOOKUP(C975,'Programas-Mestrado'!$C:$D,2,0)</f>
        <v>PPGAS</v>
      </c>
      <c r="E975" t="s">
        <v>258</v>
      </c>
      <c r="F975" s="10">
        <v>43922</v>
      </c>
      <c r="G975" s="10">
        <v>44012</v>
      </c>
      <c r="H975" t="s">
        <v>987</v>
      </c>
      <c r="I975" t="s">
        <v>7233</v>
      </c>
      <c r="J975" t="s">
        <v>1026</v>
      </c>
      <c r="K975" t="s">
        <v>3351</v>
      </c>
      <c r="N975" s="30"/>
      <c r="P975" s="30"/>
      <c r="Q975" s="30"/>
      <c r="R975" s="30"/>
      <c r="S975" s="30"/>
    </row>
    <row r="976" spans="1:19" x14ac:dyDescent="0.25">
      <c r="A976" t="s">
        <v>6581</v>
      </c>
      <c r="B976" t="s">
        <v>6592</v>
      </c>
      <c r="C976" t="s">
        <v>224</v>
      </c>
      <c r="D976" t="str">
        <f>VLOOKUP(C976,'Programas-Mestrado'!$C:$D,2,0)</f>
        <v>PPGAS</v>
      </c>
      <c r="E976" t="s">
        <v>258</v>
      </c>
      <c r="F976" s="10">
        <v>45292</v>
      </c>
      <c r="G976" s="10">
        <v>45382</v>
      </c>
      <c r="H976" t="s">
        <v>987</v>
      </c>
      <c r="I976" t="s">
        <v>7233</v>
      </c>
      <c r="J976" t="s">
        <v>1025</v>
      </c>
      <c r="K976" t="s">
        <v>3351</v>
      </c>
      <c r="N976" s="30"/>
      <c r="P976" s="30"/>
      <c r="Q976" s="30"/>
      <c r="R976" s="30"/>
      <c r="S976" s="30"/>
    </row>
    <row r="977" spans="1:19" x14ac:dyDescent="0.25">
      <c r="A977" t="s">
        <v>4787</v>
      </c>
      <c r="B977" t="s">
        <v>4804</v>
      </c>
      <c r="C977" t="s">
        <v>224</v>
      </c>
      <c r="D977" t="str">
        <f>VLOOKUP(C977,'Programas-Mestrado'!$C:$D,2,0)</f>
        <v>PPGAS</v>
      </c>
      <c r="E977" t="s">
        <v>258</v>
      </c>
      <c r="F977" s="10">
        <v>44743</v>
      </c>
      <c r="G977" s="10">
        <v>45473</v>
      </c>
      <c r="H977" t="s">
        <v>987</v>
      </c>
      <c r="I977" t="s">
        <v>7233</v>
      </c>
      <c r="J977" t="s">
        <v>1025</v>
      </c>
      <c r="K977" t="s">
        <v>3351</v>
      </c>
      <c r="N977" s="30"/>
      <c r="P977" s="30"/>
      <c r="Q977" s="30"/>
      <c r="R977" s="30"/>
      <c r="S977" s="30"/>
    </row>
    <row r="978" spans="1:19" x14ac:dyDescent="0.25">
      <c r="A978" t="s">
        <v>4313</v>
      </c>
      <c r="B978" t="s">
        <v>4405</v>
      </c>
      <c r="C978" t="s">
        <v>224</v>
      </c>
      <c r="D978" t="str">
        <f>VLOOKUP(C978,'Programas-Mestrado'!$C:$D,2,0)</f>
        <v>PPGAS</v>
      </c>
      <c r="E978" t="s">
        <v>258</v>
      </c>
      <c r="F978" s="10">
        <v>44621</v>
      </c>
      <c r="G978" s="10">
        <v>44834</v>
      </c>
      <c r="H978" t="s">
        <v>987</v>
      </c>
      <c r="I978" t="s">
        <v>7233</v>
      </c>
      <c r="J978" t="s">
        <v>1025</v>
      </c>
      <c r="K978" t="s">
        <v>3351</v>
      </c>
      <c r="N978" s="30"/>
      <c r="P978" s="30"/>
      <c r="Q978" s="30"/>
      <c r="R978" s="30"/>
      <c r="S978" s="30"/>
    </row>
    <row r="979" spans="1:19" x14ac:dyDescent="0.25">
      <c r="A979" t="s">
        <v>4992</v>
      </c>
      <c r="B979" t="s">
        <v>5016</v>
      </c>
      <c r="C979" t="s">
        <v>224</v>
      </c>
      <c r="D979" t="str">
        <f>VLOOKUP(C979,'Programas-Mestrado'!$C:$D,2,0)</f>
        <v>PPGAS</v>
      </c>
      <c r="E979" t="s">
        <v>258</v>
      </c>
      <c r="F979" s="10">
        <v>44805</v>
      </c>
      <c r="G979" s="10">
        <v>45412</v>
      </c>
      <c r="H979" t="s">
        <v>987</v>
      </c>
      <c r="I979" t="s">
        <v>7233</v>
      </c>
      <c r="J979" t="s">
        <v>1025</v>
      </c>
      <c r="K979" t="s">
        <v>3351</v>
      </c>
      <c r="N979" s="30"/>
      <c r="P979" s="30"/>
      <c r="Q979" s="30"/>
      <c r="R979" s="30"/>
      <c r="S979" s="30"/>
    </row>
    <row r="980" spans="1:19" x14ac:dyDescent="0.25">
      <c r="A980" t="s">
        <v>7</v>
      </c>
      <c r="B980" t="s">
        <v>1848</v>
      </c>
      <c r="C980" t="s">
        <v>224</v>
      </c>
      <c r="D980" t="str">
        <f>VLOOKUP(C980,'Programas-Mestrado'!$C:$D,2,0)</f>
        <v>PPGAS</v>
      </c>
      <c r="E980" t="s">
        <v>258</v>
      </c>
      <c r="F980" s="10">
        <v>43709</v>
      </c>
      <c r="G980" s="10">
        <v>44074</v>
      </c>
      <c r="H980" t="s">
        <v>987</v>
      </c>
      <c r="I980" t="s">
        <v>7233</v>
      </c>
      <c r="J980" t="s">
        <v>1025</v>
      </c>
      <c r="K980" t="s">
        <v>3351</v>
      </c>
      <c r="N980" s="30"/>
      <c r="P980" s="30"/>
      <c r="Q980" s="30"/>
      <c r="R980" s="30"/>
      <c r="S980" s="30"/>
    </row>
    <row r="981" spans="1:19" x14ac:dyDescent="0.25">
      <c r="A981" t="s">
        <v>4727</v>
      </c>
      <c r="B981" t="s">
        <v>4752</v>
      </c>
      <c r="C981" t="s">
        <v>224</v>
      </c>
      <c r="D981" t="str">
        <f>VLOOKUP(C981,'Programas-Mestrado'!$C:$D,2,0)</f>
        <v>PPGAS</v>
      </c>
      <c r="E981" t="s">
        <v>258</v>
      </c>
      <c r="F981" s="10">
        <v>44713</v>
      </c>
      <c r="G981" s="10">
        <v>45382</v>
      </c>
      <c r="H981" t="s">
        <v>987</v>
      </c>
      <c r="I981" t="s">
        <v>7233</v>
      </c>
      <c r="J981" t="s">
        <v>1024</v>
      </c>
      <c r="K981" t="s">
        <v>3351</v>
      </c>
      <c r="N981" s="30"/>
      <c r="P981" s="30"/>
      <c r="Q981" s="30"/>
      <c r="R981" s="30"/>
      <c r="S981" s="30"/>
    </row>
    <row r="982" spans="1:19" x14ac:dyDescent="0.25">
      <c r="A982" t="s">
        <v>4788</v>
      </c>
      <c r="B982" t="s">
        <v>4805</v>
      </c>
      <c r="C982" t="s">
        <v>224</v>
      </c>
      <c r="D982" t="str">
        <f>VLOOKUP(C982,'Programas-Mestrado'!$C:$D,2,0)</f>
        <v>PPGAS</v>
      </c>
      <c r="E982" t="s">
        <v>258</v>
      </c>
      <c r="F982" s="10">
        <v>44743</v>
      </c>
      <c r="G982" s="10">
        <v>44804</v>
      </c>
      <c r="H982" t="s">
        <v>987</v>
      </c>
      <c r="I982" t="s">
        <v>7233</v>
      </c>
      <c r="J982" t="s">
        <v>1026</v>
      </c>
      <c r="K982" t="s">
        <v>3351</v>
      </c>
      <c r="N982" s="30"/>
      <c r="P982" s="30"/>
      <c r="Q982" s="30"/>
      <c r="R982" s="30"/>
      <c r="S982" s="30"/>
    </row>
    <row r="983" spans="1:19" x14ac:dyDescent="0.25">
      <c r="A983" t="s">
        <v>3374</v>
      </c>
      <c r="B983" t="s">
        <v>3376</v>
      </c>
      <c r="C983" t="s">
        <v>224</v>
      </c>
      <c r="D983" t="str">
        <f>VLOOKUP(C983,'Programas-Mestrado'!$C:$D,2,0)</f>
        <v>PPGAS</v>
      </c>
      <c r="E983" t="s">
        <v>258</v>
      </c>
      <c r="F983" s="10">
        <v>44013</v>
      </c>
      <c r="G983" s="10">
        <v>44742</v>
      </c>
      <c r="H983" t="s">
        <v>987</v>
      </c>
      <c r="I983" t="s">
        <v>7233</v>
      </c>
      <c r="J983" t="s">
        <v>1025</v>
      </c>
      <c r="K983" t="s">
        <v>3351</v>
      </c>
      <c r="N983" s="30"/>
      <c r="P983" s="30"/>
      <c r="Q983" s="30"/>
      <c r="R983" s="30"/>
      <c r="S983" s="30"/>
    </row>
    <row r="984" spans="1:19" x14ac:dyDescent="0.25">
      <c r="A984" t="s">
        <v>8</v>
      </c>
      <c r="B984" t="s">
        <v>1849</v>
      </c>
      <c r="C984" t="s">
        <v>224</v>
      </c>
      <c r="D984" t="str">
        <f>VLOOKUP(C984,'Programas-Mestrado'!$C:$D,2,0)</f>
        <v>PPGAS</v>
      </c>
      <c r="E984" t="s">
        <v>258</v>
      </c>
      <c r="F984" s="10">
        <v>43709</v>
      </c>
      <c r="G984" s="10">
        <v>44074</v>
      </c>
      <c r="H984" t="s">
        <v>987</v>
      </c>
      <c r="I984" t="s">
        <v>7233</v>
      </c>
      <c r="J984" t="s">
        <v>1025</v>
      </c>
      <c r="K984" t="s">
        <v>3351</v>
      </c>
      <c r="N984" s="30"/>
      <c r="P984" s="30"/>
      <c r="Q984" s="30"/>
      <c r="R984" s="30"/>
      <c r="S984" s="30"/>
    </row>
    <row r="985" spans="1:19" x14ac:dyDescent="0.25">
      <c r="A985" t="s">
        <v>3439</v>
      </c>
      <c r="B985" t="s">
        <v>3455</v>
      </c>
      <c r="C985" t="s">
        <v>224</v>
      </c>
      <c r="D985" t="str">
        <f>VLOOKUP(C985,'Programas-Mestrado'!$C:$D,2,0)</f>
        <v>PPGAS</v>
      </c>
      <c r="E985" t="s">
        <v>258</v>
      </c>
      <c r="F985" s="10">
        <v>44075</v>
      </c>
      <c r="G985" s="10">
        <v>44834</v>
      </c>
      <c r="H985" t="s">
        <v>987</v>
      </c>
      <c r="I985" t="s">
        <v>7233</v>
      </c>
      <c r="J985" t="s">
        <v>1025</v>
      </c>
      <c r="K985" t="s">
        <v>3351</v>
      </c>
      <c r="N985" s="30"/>
      <c r="P985" s="30"/>
      <c r="Q985" s="30"/>
      <c r="R985" s="30"/>
      <c r="S985" s="30"/>
    </row>
    <row r="986" spans="1:19" x14ac:dyDescent="0.25">
      <c r="A986" t="s">
        <v>879</v>
      </c>
      <c r="B986" t="s">
        <v>1850</v>
      </c>
      <c r="C986" t="s">
        <v>224</v>
      </c>
      <c r="D986" t="str">
        <f>VLOOKUP(C986,'Programas-Mestrado'!$C:$D,2,0)</f>
        <v>PPGAS</v>
      </c>
      <c r="E986" t="s">
        <v>258</v>
      </c>
      <c r="F986" s="10">
        <v>43709</v>
      </c>
      <c r="G986" s="10">
        <v>44408</v>
      </c>
      <c r="H986" t="s">
        <v>987</v>
      </c>
      <c r="I986" t="s">
        <v>7233</v>
      </c>
      <c r="J986" t="s">
        <v>1025</v>
      </c>
      <c r="K986" t="s">
        <v>3351</v>
      </c>
      <c r="N986" s="30"/>
      <c r="P986" s="30"/>
      <c r="Q986" s="30"/>
      <c r="R986" s="30"/>
      <c r="S986" s="30"/>
    </row>
    <row r="987" spans="1:19" x14ac:dyDescent="0.25">
      <c r="A987" t="s">
        <v>1192</v>
      </c>
      <c r="B987" t="s">
        <v>2382</v>
      </c>
      <c r="C987" t="s">
        <v>224</v>
      </c>
      <c r="D987" t="str">
        <f>VLOOKUP(C987,'Programas-Mestrado'!$C:$D,2,0)</f>
        <v>PPGAS</v>
      </c>
      <c r="E987" t="s">
        <v>258</v>
      </c>
      <c r="F987" s="10">
        <v>43709</v>
      </c>
      <c r="G987" s="10">
        <v>43890</v>
      </c>
      <c r="H987" t="s">
        <v>987</v>
      </c>
      <c r="I987" t="s">
        <v>7233</v>
      </c>
      <c r="J987" t="s">
        <v>1025</v>
      </c>
      <c r="K987" t="s">
        <v>3351</v>
      </c>
      <c r="N987" s="30"/>
      <c r="P987" s="30"/>
      <c r="Q987" s="30"/>
      <c r="R987" s="30"/>
      <c r="S987" s="30"/>
    </row>
    <row r="988" spans="1:19" x14ac:dyDescent="0.25">
      <c r="A988" t="s">
        <v>4135</v>
      </c>
      <c r="B988" t="s">
        <v>4152</v>
      </c>
      <c r="C988" t="s">
        <v>224</v>
      </c>
      <c r="D988" t="str">
        <f>VLOOKUP(C988,'Programas-Mestrado'!$C:$D,2,0)</f>
        <v>PPGAS</v>
      </c>
      <c r="E988" t="s">
        <v>258</v>
      </c>
      <c r="F988" s="10">
        <v>44440</v>
      </c>
      <c r="G988" s="10">
        <v>45169</v>
      </c>
      <c r="H988" t="s">
        <v>987</v>
      </c>
      <c r="I988" t="s">
        <v>7233</v>
      </c>
      <c r="J988" t="s">
        <v>1025</v>
      </c>
      <c r="K988" t="s">
        <v>3351</v>
      </c>
      <c r="N988" s="30"/>
      <c r="P988" s="30"/>
      <c r="Q988" s="30"/>
      <c r="R988" s="30"/>
      <c r="S988" s="30"/>
    </row>
    <row r="989" spans="1:19" x14ac:dyDescent="0.25">
      <c r="A989" t="s">
        <v>4993</v>
      </c>
      <c r="B989" t="s">
        <v>5017</v>
      </c>
      <c r="C989" t="s">
        <v>224</v>
      </c>
      <c r="D989" t="str">
        <f>VLOOKUP(C989,'Programas-Mestrado'!$C:$D,2,0)</f>
        <v>PPGAS</v>
      </c>
      <c r="E989" t="s">
        <v>258</v>
      </c>
      <c r="F989" s="10">
        <v>44805</v>
      </c>
      <c r="G989" s="10">
        <v>45412</v>
      </c>
      <c r="H989" t="s">
        <v>987</v>
      </c>
      <c r="I989" t="s">
        <v>7233</v>
      </c>
      <c r="J989" t="s">
        <v>1025</v>
      </c>
      <c r="K989" t="s">
        <v>3351</v>
      </c>
      <c r="N989" s="30"/>
      <c r="P989" s="30"/>
      <c r="Q989" s="30"/>
      <c r="R989" s="30"/>
      <c r="S989" s="30"/>
    </row>
    <row r="990" spans="1:19" x14ac:dyDescent="0.25">
      <c r="A990" t="s">
        <v>9</v>
      </c>
      <c r="B990" t="s">
        <v>2383</v>
      </c>
      <c r="C990" t="s">
        <v>224</v>
      </c>
      <c r="D990" t="str">
        <f>VLOOKUP(C990,'Programas-Mestrado'!$C:$D,2,0)</f>
        <v>PPGAS</v>
      </c>
      <c r="E990" t="s">
        <v>258</v>
      </c>
      <c r="F990" s="10">
        <v>43709</v>
      </c>
      <c r="G990" s="10">
        <v>43921</v>
      </c>
      <c r="H990" t="s">
        <v>987</v>
      </c>
      <c r="I990" t="s">
        <v>7233</v>
      </c>
      <c r="J990" t="s">
        <v>1025</v>
      </c>
      <c r="K990" t="s">
        <v>3351</v>
      </c>
      <c r="N990" s="30"/>
      <c r="P990" s="30"/>
      <c r="Q990" s="30"/>
      <c r="R990" s="30"/>
      <c r="S990" s="30"/>
    </row>
    <row r="991" spans="1:19" x14ac:dyDescent="0.25">
      <c r="A991" t="s">
        <v>924</v>
      </c>
      <c r="B991" t="s">
        <v>1851</v>
      </c>
      <c r="C991" t="s">
        <v>224</v>
      </c>
      <c r="D991" t="str">
        <f>VLOOKUP(C991,'Programas-Mestrado'!$C:$D,2,0)</f>
        <v>PPGAS</v>
      </c>
      <c r="E991" t="s">
        <v>258</v>
      </c>
      <c r="F991" s="10">
        <v>43709</v>
      </c>
      <c r="G991" s="10">
        <v>44408</v>
      </c>
      <c r="H991" t="s">
        <v>987</v>
      </c>
      <c r="I991" t="s">
        <v>7233</v>
      </c>
      <c r="J991" t="s">
        <v>1025</v>
      </c>
      <c r="K991" t="s">
        <v>3351</v>
      </c>
      <c r="N991" s="30"/>
      <c r="P991" s="30"/>
      <c r="Q991" s="30"/>
      <c r="R991" s="30"/>
      <c r="S991" s="30"/>
    </row>
    <row r="992" spans="1:19" x14ac:dyDescent="0.25">
      <c r="A992" t="s">
        <v>925</v>
      </c>
      <c r="B992" t="s">
        <v>1852</v>
      </c>
      <c r="C992" t="s">
        <v>224</v>
      </c>
      <c r="D992" t="str">
        <f>VLOOKUP(C992,'Programas-Mestrado'!$C:$D,2,0)</f>
        <v>PPGAS</v>
      </c>
      <c r="E992" t="s">
        <v>258</v>
      </c>
      <c r="F992" s="10">
        <v>43709</v>
      </c>
      <c r="G992" s="10">
        <v>44439</v>
      </c>
      <c r="H992" t="s">
        <v>987</v>
      </c>
      <c r="I992" t="s">
        <v>7233</v>
      </c>
      <c r="J992" t="s">
        <v>1025</v>
      </c>
      <c r="K992" t="s">
        <v>3351</v>
      </c>
      <c r="N992" s="30"/>
      <c r="P992" s="30"/>
      <c r="Q992" s="30"/>
      <c r="R992" s="30"/>
      <c r="S992" s="30"/>
    </row>
    <row r="993" spans="1:19" x14ac:dyDescent="0.25">
      <c r="A993" t="s">
        <v>2439</v>
      </c>
      <c r="B993" t="s">
        <v>2447</v>
      </c>
      <c r="C993" t="s">
        <v>224</v>
      </c>
      <c r="D993" t="str">
        <f>VLOOKUP(C993,'Programas-Mestrado'!$C:$D,2,0)</f>
        <v>PPGAS</v>
      </c>
      <c r="E993" t="s">
        <v>258</v>
      </c>
      <c r="F993" s="10">
        <v>43952</v>
      </c>
      <c r="G993" s="10">
        <v>44742</v>
      </c>
      <c r="H993" t="s">
        <v>987</v>
      </c>
      <c r="I993" t="s">
        <v>7233</v>
      </c>
      <c r="J993" t="s">
        <v>1025</v>
      </c>
      <c r="K993" t="s">
        <v>3351</v>
      </c>
      <c r="N993" s="30"/>
      <c r="P993" s="30"/>
      <c r="Q993" s="30"/>
      <c r="R993" s="30"/>
      <c r="S993" s="30"/>
    </row>
    <row r="994" spans="1:19" x14ac:dyDescent="0.25">
      <c r="A994" t="s">
        <v>10</v>
      </c>
      <c r="B994" t="s">
        <v>1853</v>
      </c>
      <c r="C994" t="s">
        <v>224</v>
      </c>
      <c r="D994" t="str">
        <f>VLOOKUP(C994,'Programas-Mestrado'!$C:$D,2,0)</f>
        <v>PPGAS</v>
      </c>
      <c r="E994" t="s">
        <v>258</v>
      </c>
      <c r="F994" s="10">
        <v>43709</v>
      </c>
      <c r="G994" s="10">
        <v>44074</v>
      </c>
      <c r="H994" t="s">
        <v>987</v>
      </c>
      <c r="I994" t="s">
        <v>7233</v>
      </c>
      <c r="J994" t="s">
        <v>1025</v>
      </c>
      <c r="K994" t="s">
        <v>3351</v>
      </c>
      <c r="N994" s="30"/>
      <c r="P994" s="30"/>
      <c r="Q994" s="30"/>
      <c r="R994" s="30"/>
      <c r="S994" s="30"/>
    </row>
    <row r="995" spans="1:19" x14ac:dyDescent="0.25">
      <c r="A995" t="s">
        <v>1149</v>
      </c>
      <c r="B995" t="s">
        <v>1854</v>
      </c>
      <c r="C995" t="s">
        <v>224</v>
      </c>
      <c r="D995" t="str">
        <f>VLOOKUP(C995,'Programas-Mestrado'!$C:$D,2,0)</f>
        <v>PPGAS</v>
      </c>
      <c r="E995" t="s">
        <v>258</v>
      </c>
      <c r="F995" s="10">
        <v>43891</v>
      </c>
      <c r="G995" s="10">
        <v>44712</v>
      </c>
      <c r="H995" t="s">
        <v>987</v>
      </c>
      <c r="I995" t="s">
        <v>7233</v>
      </c>
      <c r="J995" t="s">
        <v>1025</v>
      </c>
      <c r="K995" t="s">
        <v>3351</v>
      </c>
      <c r="N995" s="30"/>
      <c r="P995" s="30"/>
      <c r="Q995" s="30"/>
      <c r="R995" s="30"/>
      <c r="S995" s="30"/>
    </row>
    <row r="996" spans="1:19" x14ac:dyDescent="0.25">
      <c r="A996" t="s">
        <v>5086</v>
      </c>
      <c r="B996" t="s">
        <v>5108</v>
      </c>
      <c r="C996" t="s">
        <v>224</v>
      </c>
      <c r="D996" t="str">
        <f>VLOOKUP(C996,'Programas-Mestrado'!$C:$D,2,0)</f>
        <v>PPGAS</v>
      </c>
      <c r="E996" t="s">
        <v>258</v>
      </c>
      <c r="F996" s="10">
        <v>44835</v>
      </c>
      <c r="G996" s="10">
        <v>45291</v>
      </c>
      <c r="H996" t="s">
        <v>987</v>
      </c>
      <c r="I996" t="s">
        <v>7233</v>
      </c>
      <c r="J996" t="s">
        <v>1026</v>
      </c>
      <c r="K996" t="s">
        <v>3351</v>
      </c>
      <c r="N996" s="30"/>
      <c r="P996" s="30"/>
      <c r="Q996" s="30"/>
      <c r="R996" s="30"/>
      <c r="S996" s="30"/>
    </row>
    <row r="997" spans="1:19" x14ac:dyDescent="0.25">
      <c r="A997" t="s">
        <v>11</v>
      </c>
      <c r="B997" t="s">
        <v>1855</v>
      </c>
      <c r="C997" t="s">
        <v>224</v>
      </c>
      <c r="D997" t="str">
        <f>VLOOKUP(C997,'Programas-Mestrado'!$C:$D,2,0)</f>
        <v>PPGAS</v>
      </c>
      <c r="E997" t="s">
        <v>258</v>
      </c>
      <c r="F997" s="10">
        <v>43709</v>
      </c>
      <c r="G997" s="10">
        <v>43951</v>
      </c>
      <c r="H997" t="s">
        <v>987</v>
      </c>
      <c r="I997" t="s">
        <v>7233</v>
      </c>
      <c r="J997" t="s">
        <v>1025</v>
      </c>
      <c r="K997" t="s">
        <v>3351</v>
      </c>
      <c r="N997" s="30"/>
      <c r="P997" s="30"/>
      <c r="Q997" s="30"/>
      <c r="R997" s="30"/>
      <c r="S997" s="30"/>
    </row>
    <row r="998" spans="1:19" x14ac:dyDescent="0.25">
      <c r="A998" t="s">
        <v>4002</v>
      </c>
      <c r="B998" t="s">
        <v>4017</v>
      </c>
      <c r="C998" t="s">
        <v>224</v>
      </c>
      <c r="D998" t="str">
        <f>VLOOKUP(C998,'Programas-Mestrado'!$C:$D,2,0)</f>
        <v>PPGAS</v>
      </c>
      <c r="E998" t="s">
        <v>258</v>
      </c>
      <c r="F998" s="10">
        <v>44409</v>
      </c>
      <c r="G998" s="10">
        <v>45138</v>
      </c>
      <c r="H998" t="s">
        <v>987</v>
      </c>
      <c r="I998" t="s">
        <v>7233</v>
      </c>
      <c r="J998" t="s">
        <v>1025</v>
      </c>
      <c r="K998" t="s">
        <v>3351</v>
      </c>
      <c r="N998" s="30"/>
      <c r="P998" s="30"/>
      <c r="Q998" s="30"/>
      <c r="R998" s="30"/>
      <c r="S998" s="30"/>
    </row>
    <row r="999" spans="1:19" x14ac:dyDescent="0.25">
      <c r="A999" t="s">
        <v>5087</v>
      </c>
      <c r="B999" t="s">
        <v>5109</v>
      </c>
      <c r="C999" t="s">
        <v>224</v>
      </c>
      <c r="D999" t="str">
        <f>VLOOKUP(C999,'Programas-Mestrado'!$C:$D,2,0)</f>
        <v>PPGAS</v>
      </c>
      <c r="E999" t="s">
        <v>258</v>
      </c>
      <c r="F999" s="10">
        <v>44835</v>
      </c>
      <c r="G999" s="10">
        <v>45382</v>
      </c>
      <c r="H999" t="s">
        <v>987</v>
      </c>
      <c r="I999" t="s">
        <v>7233</v>
      </c>
      <c r="J999" t="s">
        <v>1025</v>
      </c>
      <c r="K999" t="s">
        <v>3351</v>
      </c>
      <c r="N999" s="30"/>
      <c r="P999" s="30"/>
      <c r="Q999" s="30"/>
      <c r="R999" s="30"/>
      <c r="S999" s="30"/>
    </row>
    <row r="1000" spans="1:19" x14ac:dyDescent="0.25">
      <c r="A1000" t="s">
        <v>981</v>
      </c>
      <c r="B1000" t="s">
        <v>1856</v>
      </c>
      <c r="C1000" t="s">
        <v>224</v>
      </c>
      <c r="D1000" t="str">
        <f>VLOOKUP(C1000,'Programas-Mestrado'!$C:$D,2,0)</f>
        <v>PPGAS</v>
      </c>
      <c r="E1000" t="s">
        <v>258</v>
      </c>
      <c r="F1000" s="10">
        <v>43709</v>
      </c>
      <c r="G1000" s="10">
        <v>44439</v>
      </c>
      <c r="H1000" t="s">
        <v>987</v>
      </c>
      <c r="I1000" t="s">
        <v>7233</v>
      </c>
      <c r="J1000" t="s">
        <v>1025</v>
      </c>
      <c r="K1000" t="s">
        <v>3351</v>
      </c>
      <c r="N1000" s="30"/>
      <c r="P1000" s="30"/>
      <c r="Q1000" s="30"/>
      <c r="R1000" s="30"/>
      <c r="S1000" s="30"/>
    </row>
    <row r="1001" spans="1:19" x14ac:dyDescent="0.25">
      <c r="A1001" t="s">
        <v>5612</v>
      </c>
      <c r="B1001" t="s">
        <v>5779</v>
      </c>
      <c r="C1001" t="s">
        <v>231</v>
      </c>
      <c r="D1001" t="str">
        <f>VLOOKUP(C1001,'Programas-Mestrado'!$C:$D,2,0)</f>
        <v>PPGPol</v>
      </c>
      <c r="E1001" t="s">
        <v>517</v>
      </c>
      <c r="F1001" s="10">
        <v>43709</v>
      </c>
      <c r="G1001" s="10">
        <v>44985</v>
      </c>
      <c r="H1001" t="s">
        <v>987</v>
      </c>
      <c r="I1001" t="s">
        <v>7233</v>
      </c>
      <c r="J1001" t="s">
        <v>1024</v>
      </c>
      <c r="K1001" t="s">
        <v>3351</v>
      </c>
      <c r="N1001" s="30"/>
      <c r="P1001" s="30"/>
      <c r="Q1001" s="30"/>
      <c r="R1001" s="30"/>
      <c r="S1001" s="30"/>
    </row>
    <row r="1002" spans="1:19" x14ac:dyDescent="0.25">
      <c r="A1002" t="s">
        <v>545</v>
      </c>
      <c r="B1002" t="s">
        <v>1857</v>
      </c>
      <c r="C1002" t="s">
        <v>231</v>
      </c>
      <c r="D1002" t="str">
        <f>VLOOKUP(C1002,'Programas-Mestrado'!$C:$D,2,0)</f>
        <v>PPGPol</v>
      </c>
      <c r="E1002" t="s">
        <v>517</v>
      </c>
      <c r="F1002" s="10">
        <v>43709</v>
      </c>
      <c r="G1002" s="10">
        <v>44135</v>
      </c>
      <c r="H1002" t="s">
        <v>987</v>
      </c>
      <c r="I1002" t="s">
        <v>7233</v>
      </c>
      <c r="J1002" t="s">
        <v>1025</v>
      </c>
      <c r="K1002" t="s">
        <v>3351</v>
      </c>
      <c r="N1002" s="30"/>
      <c r="P1002" s="30"/>
      <c r="Q1002" s="30"/>
      <c r="R1002" s="30"/>
      <c r="S1002" s="30"/>
    </row>
    <row r="1003" spans="1:19" x14ac:dyDescent="0.25">
      <c r="A1003" t="s">
        <v>4315</v>
      </c>
      <c r="B1003" t="s">
        <v>4407</v>
      </c>
      <c r="C1003" t="s">
        <v>231</v>
      </c>
      <c r="D1003" t="str">
        <f>VLOOKUP(C1003,'Programas-Mestrado'!$C:$D,2,0)</f>
        <v>PPGPol</v>
      </c>
      <c r="E1003" t="s">
        <v>517</v>
      </c>
      <c r="F1003" s="10">
        <v>44621</v>
      </c>
      <c r="G1003" s="10">
        <v>45138</v>
      </c>
      <c r="H1003" t="s">
        <v>987</v>
      </c>
      <c r="I1003" t="s">
        <v>7233</v>
      </c>
      <c r="J1003" t="s">
        <v>1026</v>
      </c>
      <c r="K1003" t="s">
        <v>3351</v>
      </c>
      <c r="N1003" s="30"/>
      <c r="P1003" s="30"/>
      <c r="Q1003" s="30"/>
      <c r="R1003" s="30"/>
      <c r="S1003" s="30"/>
    </row>
    <row r="1004" spans="1:19" x14ac:dyDescent="0.25">
      <c r="A1004" t="s">
        <v>299</v>
      </c>
      <c r="B1004" t="s">
        <v>2384</v>
      </c>
      <c r="C1004" t="s">
        <v>231</v>
      </c>
      <c r="D1004" t="str">
        <f>VLOOKUP(C1004,'Programas-Mestrado'!$C:$D,2,0)</f>
        <v>PPGPol</v>
      </c>
      <c r="E1004" t="s">
        <v>517</v>
      </c>
      <c r="F1004" s="10">
        <v>43709</v>
      </c>
      <c r="G1004" s="10">
        <v>43738</v>
      </c>
      <c r="H1004" t="s">
        <v>987</v>
      </c>
      <c r="I1004" t="s">
        <v>7233</v>
      </c>
      <c r="J1004" t="s">
        <v>1023</v>
      </c>
      <c r="K1004" t="s">
        <v>3351</v>
      </c>
      <c r="N1004" s="30"/>
      <c r="P1004" s="30"/>
      <c r="Q1004" s="30"/>
      <c r="R1004" s="30"/>
      <c r="S1004" s="30"/>
    </row>
    <row r="1005" spans="1:19" x14ac:dyDescent="0.25">
      <c r="A1005" t="s">
        <v>1150</v>
      </c>
      <c r="B1005" t="s">
        <v>1858</v>
      </c>
      <c r="C1005" t="s">
        <v>231</v>
      </c>
      <c r="D1005" t="str">
        <f>VLOOKUP(C1005,'Programas-Mestrado'!$C:$D,2,0)</f>
        <v>PPGPol</v>
      </c>
      <c r="E1005" t="s">
        <v>517</v>
      </c>
      <c r="F1005" s="10">
        <v>43891</v>
      </c>
      <c r="G1005" s="10">
        <v>44255</v>
      </c>
      <c r="H1005" t="s">
        <v>987</v>
      </c>
      <c r="I1005" t="s">
        <v>7233</v>
      </c>
      <c r="J1005" t="s">
        <v>1026</v>
      </c>
      <c r="K1005" t="s">
        <v>3351</v>
      </c>
      <c r="N1005" s="30"/>
      <c r="P1005" s="30"/>
      <c r="Q1005" s="30"/>
      <c r="R1005" s="30"/>
      <c r="S1005" s="30"/>
    </row>
    <row r="1006" spans="1:19" x14ac:dyDescent="0.25">
      <c r="A1006" t="s">
        <v>3498</v>
      </c>
      <c r="B1006" t="s">
        <v>3503</v>
      </c>
      <c r="C1006" t="s">
        <v>231</v>
      </c>
      <c r="D1006" t="str">
        <f>VLOOKUP(C1006,'Programas-Mestrado'!$C:$D,2,0)</f>
        <v>PPGPol</v>
      </c>
      <c r="E1006" t="s">
        <v>517</v>
      </c>
      <c r="F1006" s="10">
        <v>44136</v>
      </c>
      <c r="G1006" s="10">
        <v>44316</v>
      </c>
      <c r="H1006" t="s">
        <v>987</v>
      </c>
      <c r="I1006" t="s">
        <v>7233</v>
      </c>
      <c r="J1006" t="s">
        <v>1026</v>
      </c>
      <c r="K1006" t="s">
        <v>3351</v>
      </c>
      <c r="N1006" s="30"/>
      <c r="P1006" s="30"/>
      <c r="Q1006" s="30"/>
      <c r="R1006" s="30"/>
      <c r="S1006" s="30"/>
    </row>
    <row r="1007" spans="1:19" x14ac:dyDescent="0.25">
      <c r="A1007" t="s">
        <v>3499</v>
      </c>
      <c r="B1007" t="s">
        <v>3504</v>
      </c>
      <c r="C1007" t="s">
        <v>231</v>
      </c>
      <c r="D1007" t="str">
        <f>VLOOKUP(C1007,'Programas-Mestrado'!$C:$D,2,0)</f>
        <v>PPGPol</v>
      </c>
      <c r="E1007" t="s">
        <v>517</v>
      </c>
      <c r="F1007" s="10">
        <v>44136</v>
      </c>
      <c r="G1007" s="10">
        <v>44347</v>
      </c>
      <c r="H1007" t="s">
        <v>987</v>
      </c>
      <c r="I1007" t="s">
        <v>7233</v>
      </c>
      <c r="J1007" t="s">
        <v>1024</v>
      </c>
      <c r="K1007" t="s">
        <v>3351</v>
      </c>
      <c r="N1007" s="30"/>
      <c r="P1007" s="30"/>
      <c r="Q1007" s="30"/>
      <c r="R1007" s="30"/>
      <c r="S1007" s="30"/>
    </row>
    <row r="1008" spans="1:19" x14ac:dyDescent="0.25">
      <c r="A1008" t="s">
        <v>746</v>
      </c>
      <c r="B1008" t="s">
        <v>1859</v>
      </c>
      <c r="C1008" t="s">
        <v>231</v>
      </c>
      <c r="D1008" t="str">
        <f>VLOOKUP(C1008,'Programas-Mestrado'!$C:$D,2,0)</f>
        <v>PPGPol</v>
      </c>
      <c r="E1008" t="s">
        <v>517</v>
      </c>
      <c r="F1008" s="10">
        <v>43709</v>
      </c>
      <c r="G1008" s="10">
        <v>44834</v>
      </c>
      <c r="H1008" t="s">
        <v>987</v>
      </c>
      <c r="I1008" t="s">
        <v>7233</v>
      </c>
      <c r="J1008" t="s">
        <v>1025</v>
      </c>
      <c r="K1008" t="s">
        <v>3351</v>
      </c>
      <c r="N1008" s="30"/>
      <c r="P1008" s="30"/>
      <c r="Q1008" s="30"/>
      <c r="R1008" s="30"/>
      <c r="S1008" s="30"/>
    </row>
    <row r="1009" spans="1:19" x14ac:dyDescent="0.25">
      <c r="A1009" t="s">
        <v>989</v>
      </c>
      <c r="B1009" t="s">
        <v>1861</v>
      </c>
      <c r="C1009" t="s">
        <v>231</v>
      </c>
      <c r="D1009" t="str">
        <f>VLOOKUP(C1009,'Programas-Mestrado'!$C:$D,2,0)</f>
        <v>PPGPol</v>
      </c>
      <c r="E1009" t="s">
        <v>517</v>
      </c>
      <c r="F1009" s="10">
        <v>43739</v>
      </c>
      <c r="G1009" s="10">
        <v>44620</v>
      </c>
      <c r="H1009" t="s">
        <v>987</v>
      </c>
      <c r="I1009" t="s">
        <v>7233</v>
      </c>
      <c r="J1009" t="s">
        <v>1025</v>
      </c>
      <c r="K1009" t="s">
        <v>3351</v>
      </c>
      <c r="N1009" s="30"/>
      <c r="P1009" s="30"/>
      <c r="Q1009" s="30"/>
      <c r="R1009" s="30"/>
      <c r="S1009" s="30"/>
    </row>
    <row r="1010" spans="1:19" x14ac:dyDescent="0.25">
      <c r="A1010" t="s">
        <v>300</v>
      </c>
      <c r="B1010" t="s">
        <v>1862</v>
      </c>
      <c r="C1010" t="s">
        <v>231</v>
      </c>
      <c r="D1010" t="str">
        <f>VLOOKUP(C1010,'Programas-Mestrado'!$C:$D,2,0)</f>
        <v>PPGPol</v>
      </c>
      <c r="E1010" t="s">
        <v>517</v>
      </c>
      <c r="F1010" s="10">
        <v>43709</v>
      </c>
      <c r="G1010" s="10">
        <v>44135</v>
      </c>
      <c r="H1010" t="s">
        <v>987</v>
      </c>
      <c r="I1010" t="s">
        <v>7233</v>
      </c>
      <c r="J1010" t="s">
        <v>1025</v>
      </c>
      <c r="K1010" t="s">
        <v>3351</v>
      </c>
      <c r="N1010" s="30"/>
      <c r="P1010" s="30"/>
      <c r="Q1010" s="30"/>
      <c r="R1010" s="30"/>
      <c r="S1010" s="30"/>
    </row>
    <row r="1011" spans="1:19" x14ac:dyDescent="0.25">
      <c r="A1011" t="s">
        <v>301</v>
      </c>
      <c r="B1011" t="s">
        <v>1863</v>
      </c>
      <c r="C1011" t="s">
        <v>231</v>
      </c>
      <c r="D1011" t="str">
        <f>VLOOKUP(C1011,'Programas-Mestrado'!$C:$D,2,0)</f>
        <v>PPGPol</v>
      </c>
      <c r="E1011" t="s">
        <v>517</v>
      </c>
      <c r="F1011" s="10">
        <v>43709</v>
      </c>
      <c r="G1011" s="10">
        <v>44620</v>
      </c>
      <c r="H1011" t="s">
        <v>987</v>
      </c>
      <c r="I1011" t="s">
        <v>7233</v>
      </c>
      <c r="J1011" t="s">
        <v>1024</v>
      </c>
      <c r="K1011" t="s">
        <v>3351</v>
      </c>
      <c r="N1011" s="30"/>
      <c r="P1011" s="30"/>
      <c r="Q1011" s="30"/>
      <c r="R1011" s="30"/>
      <c r="S1011" s="30"/>
    </row>
    <row r="1012" spans="1:19" x14ac:dyDescent="0.25">
      <c r="A1012" t="s">
        <v>302</v>
      </c>
      <c r="B1012" t="s">
        <v>4685</v>
      </c>
      <c r="C1012" t="s">
        <v>231</v>
      </c>
      <c r="D1012" t="str">
        <f>VLOOKUP(C1012,'Programas-Mestrado'!$C:$D,2,0)</f>
        <v>PPGPol</v>
      </c>
      <c r="E1012" t="s">
        <v>517</v>
      </c>
      <c r="F1012" s="10">
        <v>44652</v>
      </c>
      <c r="G1012" s="10">
        <v>44773</v>
      </c>
      <c r="H1012" t="s">
        <v>987</v>
      </c>
      <c r="I1012" t="s">
        <v>7233</v>
      </c>
      <c r="J1012" t="s">
        <v>1024</v>
      </c>
      <c r="K1012" t="s">
        <v>3351</v>
      </c>
      <c r="N1012" s="30"/>
      <c r="P1012" s="30"/>
      <c r="Q1012" s="30"/>
      <c r="R1012" s="30"/>
      <c r="S1012" s="30"/>
    </row>
    <row r="1013" spans="1:19" x14ac:dyDescent="0.25">
      <c r="A1013" t="s">
        <v>302</v>
      </c>
      <c r="B1013" t="s">
        <v>1864</v>
      </c>
      <c r="C1013" t="s">
        <v>231</v>
      </c>
      <c r="D1013" t="str">
        <f>VLOOKUP(C1013,'Programas-Mestrado'!$C:$D,2,0)</f>
        <v>PPGPol</v>
      </c>
      <c r="E1013" t="s">
        <v>517</v>
      </c>
      <c r="F1013" s="10">
        <v>43709</v>
      </c>
      <c r="G1013" s="10">
        <v>44620</v>
      </c>
      <c r="H1013" t="s">
        <v>987</v>
      </c>
      <c r="I1013" t="s">
        <v>7233</v>
      </c>
      <c r="J1013" t="s">
        <v>1024</v>
      </c>
      <c r="K1013" t="s">
        <v>3351</v>
      </c>
      <c r="N1013" s="30"/>
      <c r="P1013" s="30"/>
      <c r="Q1013" s="30"/>
      <c r="R1013" s="30"/>
      <c r="S1013" s="30"/>
    </row>
    <row r="1014" spans="1:19" x14ac:dyDescent="0.25">
      <c r="A1014" t="s">
        <v>4319</v>
      </c>
      <c r="B1014" t="s">
        <v>4411</v>
      </c>
      <c r="C1014" t="s">
        <v>231</v>
      </c>
      <c r="D1014" t="str">
        <f>VLOOKUP(C1014,'Programas-Mestrado'!$C:$D,2,0)</f>
        <v>PPGPol</v>
      </c>
      <c r="E1014" t="s">
        <v>517</v>
      </c>
      <c r="F1014" s="10">
        <v>44621</v>
      </c>
      <c r="G1014" s="10">
        <v>45016</v>
      </c>
      <c r="H1014" t="s">
        <v>987</v>
      </c>
      <c r="I1014" t="s">
        <v>7233</v>
      </c>
      <c r="J1014" t="s">
        <v>1025</v>
      </c>
      <c r="K1014" t="s">
        <v>3351</v>
      </c>
      <c r="N1014" s="30"/>
      <c r="P1014" s="30"/>
      <c r="Q1014" s="30"/>
      <c r="R1014" s="30"/>
      <c r="S1014" s="30"/>
    </row>
    <row r="1015" spans="1:19" x14ac:dyDescent="0.25">
      <c r="A1015" t="s">
        <v>303</v>
      </c>
      <c r="B1015" t="s">
        <v>1865</v>
      </c>
      <c r="C1015" t="s">
        <v>231</v>
      </c>
      <c r="D1015" t="str">
        <f>VLOOKUP(C1015,'Programas-Mestrado'!$C:$D,2,0)</f>
        <v>PPGPol</v>
      </c>
      <c r="E1015" t="s">
        <v>517</v>
      </c>
      <c r="F1015" s="10">
        <v>43709</v>
      </c>
      <c r="G1015" s="10">
        <v>44255</v>
      </c>
      <c r="H1015" t="s">
        <v>987</v>
      </c>
      <c r="I1015" t="s">
        <v>7233</v>
      </c>
      <c r="J1015" t="s">
        <v>1024</v>
      </c>
      <c r="K1015" t="s">
        <v>3351</v>
      </c>
      <c r="N1015" s="30"/>
      <c r="P1015" s="30"/>
      <c r="Q1015" s="30"/>
      <c r="R1015" s="30"/>
      <c r="S1015" s="30"/>
    </row>
    <row r="1016" spans="1:19" x14ac:dyDescent="0.25">
      <c r="A1016" t="s">
        <v>747</v>
      </c>
      <c r="B1016" t="s">
        <v>1866</v>
      </c>
      <c r="C1016" t="s">
        <v>231</v>
      </c>
      <c r="D1016" t="str">
        <f>VLOOKUP(C1016,'Programas-Mestrado'!$C:$D,2,0)</f>
        <v>PPGPol</v>
      </c>
      <c r="E1016" t="s">
        <v>517</v>
      </c>
      <c r="F1016" s="10">
        <v>43709</v>
      </c>
      <c r="G1016" s="10">
        <v>44620</v>
      </c>
      <c r="H1016" t="s">
        <v>987</v>
      </c>
      <c r="I1016" t="s">
        <v>7233</v>
      </c>
      <c r="J1016" t="s">
        <v>1024</v>
      </c>
      <c r="K1016" t="s">
        <v>3351</v>
      </c>
      <c r="N1016" s="30"/>
      <c r="P1016" s="30"/>
      <c r="Q1016" s="30"/>
      <c r="R1016" s="30"/>
      <c r="S1016" s="30"/>
    </row>
    <row r="1017" spans="1:19" x14ac:dyDescent="0.25">
      <c r="A1017" t="s">
        <v>546</v>
      </c>
      <c r="B1017" t="s">
        <v>1867</v>
      </c>
      <c r="C1017" t="s">
        <v>231</v>
      </c>
      <c r="D1017" t="str">
        <f>VLOOKUP(C1017,'Programas-Mestrado'!$C:$D,2,0)</f>
        <v>PPGPol</v>
      </c>
      <c r="E1017" t="s">
        <v>517</v>
      </c>
      <c r="F1017" s="10">
        <v>43709</v>
      </c>
      <c r="G1017" s="10">
        <v>44773</v>
      </c>
      <c r="H1017" t="s">
        <v>987</v>
      </c>
      <c r="I1017" t="s">
        <v>7233</v>
      </c>
      <c r="J1017" t="s">
        <v>1024</v>
      </c>
      <c r="K1017" t="s">
        <v>3351</v>
      </c>
      <c r="N1017" s="30"/>
      <c r="P1017" s="30"/>
      <c r="Q1017" s="30"/>
      <c r="R1017" s="30"/>
      <c r="S1017" s="30"/>
    </row>
    <row r="1018" spans="1:19" x14ac:dyDescent="0.25">
      <c r="A1018" t="s">
        <v>304</v>
      </c>
      <c r="B1018" t="s">
        <v>2077</v>
      </c>
      <c r="C1018" t="s">
        <v>231</v>
      </c>
      <c r="D1018" t="str">
        <f>VLOOKUP(C1018,'Programas-Mestrado'!$C:$D,2,0)</f>
        <v>PPGPol</v>
      </c>
      <c r="E1018" t="s">
        <v>517</v>
      </c>
      <c r="F1018" s="10">
        <v>43709</v>
      </c>
      <c r="G1018" s="10">
        <v>44255</v>
      </c>
      <c r="H1018" t="s">
        <v>987</v>
      </c>
      <c r="I1018" t="s">
        <v>7233</v>
      </c>
      <c r="J1018" t="s">
        <v>1024</v>
      </c>
      <c r="K1018" t="s">
        <v>3351</v>
      </c>
      <c r="N1018" s="30"/>
      <c r="P1018" s="30"/>
      <c r="Q1018" s="30"/>
      <c r="R1018" s="30"/>
      <c r="S1018" s="30"/>
    </row>
    <row r="1019" spans="1:19" x14ac:dyDescent="0.25">
      <c r="A1019" t="s">
        <v>752</v>
      </c>
      <c r="B1019" t="s">
        <v>3640</v>
      </c>
      <c r="C1019" t="s">
        <v>231</v>
      </c>
      <c r="D1019" t="str">
        <f>VLOOKUP(C1019,'Programas-Mestrado'!$C:$D,2,0)</f>
        <v>PPGPol</v>
      </c>
      <c r="E1019" t="s">
        <v>517</v>
      </c>
      <c r="F1019" s="10">
        <v>44256</v>
      </c>
      <c r="G1019" s="10">
        <v>44712</v>
      </c>
      <c r="H1019" t="s">
        <v>987</v>
      </c>
      <c r="I1019" t="s">
        <v>7233</v>
      </c>
      <c r="J1019" t="s">
        <v>1026</v>
      </c>
      <c r="K1019" t="s">
        <v>3351</v>
      </c>
      <c r="N1019" s="30"/>
      <c r="P1019" s="30"/>
      <c r="Q1019" s="30"/>
      <c r="R1019" s="30"/>
      <c r="S1019" s="30"/>
    </row>
    <row r="1020" spans="1:19" x14ac:dyDescent="0.25">
      <c r="A1020" t="s">
        <v>53</v>
      </c>
      <c r="B1020" t="s">
        <v>3505</v>
      </c>
      <c r="C1020" t="s">
        <v>231</v>
      </c>
      <c r="D1020" t="str">
        <f>VLOOKUP(C1020,'Programas-Mestrado'!$C:$D,2,0)</f>
        <v>PPGPol</v>
      </c>
      <c r="E1020" t="s">
        <v>517</v>
      </c>
      <c r="F1020" s="10">
        <v>44136</v>
      </c>
      <c r="G1020" s="10">
        <v>45351</v>
      </c>
      <c r="H1020" t="s">
        <v>987</v>
      </c>
      <c r="I1020" t="s">
        <v>7233</v>
      </c>
      <c r="J1020" t="s">
        <v>1025</v>
      </c>
      <c r="K1020" t="s">
        <v>3351</v>
      </c>
      <c r="N1020" s="30"/>
      <c r="P1020" s="30"/>
      <c r="Q1020" s="30"/>
      <c r="R1020" s="30"/>
      <c r="S1020" s="30"/>
    </row>
    <row r="1021" spans="1:19" x14ac:dyDescent="0.25">
      <c r="A1021" t="s">
        <v>305</v>
      </c>
      <c r="B1021" t="s">
        <v>1868</v>
      </c>
      <c r="C1021" t="s">
        <v>231</v>
      </c>
      <c r="D1021" t="str">
        <f>VLOOKUP(C1021,'Programas-Mestrado'!$C:$D,2,0)</f>
        <v>PPGPol</v>
      </c>
      <c r="E1021" t="s">
        <v>517</v>
      </c>
      <c r="F1021" s="10">
        <v>43709</v>
      </c>
      <c r="G1021" s="10">
        <v>44620</v>
      </c>
      <c r="H1021" t="s">
        <v>987</v>
      </c>
      <c r="I1021" t="s">
        <v>7233</v>
      </c>
      <c r="J1021" t="s">
        <v>1024</v>
      </c>
      <c r="K1021" t="s">
        <v>3351</v>
      </c>
      <c r="N1021" s="30"/>
      <c r="P1021" s="30"/>
      <c r="Q1021" s="30"/>
      <c r="R1021" s="30"/>
      <c r="S1021" s="30"/>
    </row>
    <row r="1022" spans="1:19" x14ac:dyDescent="0.25">
      <c r="A1022" t="s">
        <v>573</v>
      </c>
      <c r="B1022" t="s">
        <v>1869</v>
      </c>
      <c r="C1022" t="s">
        <v>231</v>
      </c>
      <c r="D1022" t="str">
        <f>VLOOKUP(C1022,'Programas-Mestrado'!$C:$D,2,0)</f>
        <v>PPGPol</v>
      </c>
      <c r="E1022" t="s">
        <v>517</v>
      </c>
      <c r="F1022" s="10">
        <v>43709</v>
      </c>
      <c r="G1022" s="10">
        <v>44135</v>
      </c>
      <c r="H1022" t="s">
        <v>987</v>
      </c>
      <c r="I1022" t="s">
        <v>7233</v>
      </c>
      <c r="J1022" t="s">
        <v>1025</v>
      </c>
      <c r="K1022" t="s">
        <v>3351</v>
      </c>
      <c r="N1022" s="30"/>
      <c r="P1022" s="30"/>
      <c r="Q1022" s="30"/>
      <c r="R1022" s="30"/>
      <c r="S1022" s="30"/>
    </row>
    <row r="1023" spans="1:19" x14ac:dyDescent="0.25">
      <c r="A1023" t="s">
        <v>6638</v>
      </c>
      <c r="B1023" t="s">
        <v>1860</v>
      </c>
      <c r="C1023" t="s">
        <v>231</v>
      </c>
      <c r="D1023" t="str">
        <f>VLOOKUP(C1023,'Programas-Mestrado'!$C:$D,2,0)</f>
        <v>PPGPol</v>
      </c>
      <c r="E1023" t="s">
        <v>517</v>
      </c>
      <c r="F1023" s="10">
        <v>43709</v>
      </c>
      <c r="G1023" s="10">
        <v>44620</v>
      </c>
      <c r="H1023" t="s">
        <v>987</v>
      </c>
      <c r="I1023" t="s">
        <v>7233</v>
      </c>
      <c r="J1023" t="s">
        <v>1024</v>
      </c>
      <c r="K1023" t="s">
        <v>3351</v>
      </c>
      <c r="N1023" s="30"/>
      <c r="P1023" s="30"/>
      <c r="Q1023" s="30"/>
      <c r="R1023" s="30"/>
      <c r="S1023" s="30"/>
    </row>
    <row r="1024" spans="1:19" x14ac:dyDescent="0.25">
      <c r="A1024" t="s">
        <v>748</v>
      </c>
      <c r="B1024" t="s">
        <v>1870</v>
      </c>
      <c r="C1024" t="s">
        <v>231</v>
      </c>
      <c r="D1024" t="str">
        <f>VLOOKUP(C1024,'Programas-Mestrado'!$C:$D,2,0)</f>
        <v>PPGPol</v>
      </c>
      <c r="E1024" t="s">
        <v>258</v>
      </c>
      <c r="F1024" s="10">
        <v>43709</v>
      </c>
      <c r="G1024" s="10">
        <v>44255</v>
      </c>
      <c r="H1024" t="s">
        <v>987</v>
      </c>
      <c r="I1024" t="s">
        <v>7233</v>
      </c>
      <c r="J1024" t="s">
        <v>1024</v>
      </c>
      <c r="K1024" t="s">
        <v>3351</v>
      </c>
      <c r="N1024" s="30"/>
      <c r="P1024" s="30"/>
      <c r="Q1024" s="30"/>
      <c r="R1024" s="30"/>
      <c r="S1024" s="30"/>
    </row>
    <row r="1025" spans="1:19" x14ac:dyDescent="0.25">
      <c r="A1025" t="s">
        <v>5613</v>
      </c>
      <c r="B1025" t="s">
        <v>5780</v>
      </c>
      <c r="C1025" t="s">
        <v>231</v>
      </c>
      <c r="D1025" t="str">
        <f>VLOOKUP(C1025,'Programas-Mestrado'!$C:$D,2,0)</f>
        <v>PPGPol</v>
      </c>
      <c r="E1025" t="s">
        <v>258</v>
      </c>
      <c r="F1025" s="10">
        <v>44256</v>
      </c>
      <c r="G1025" s="10">
        <v>44985</v>
      </c>
      <c r="H1025" t="s">
        <v>987</v>
      </c>
      <c r="I1025" t="s">
        <v>7233</v>
      </c>
      <c r="J1025" t="s">
        <v>1024</v>
      </c>
      <c r="K1025" t="s">
        <v>3351</v>
      </c>
      <c r="N1025" s="30"/>
      <c r="P1025" s="30"/>
      <c r="Q1025" s="30"/>
      <c r="R1025" s="30"/>
      <c r="S1025" s="30"/>
    </row>
    <row r="1026" spans="1:19" x14ac:dyDescent="0.25">
      <c r="A1026" t="s">
        <v>1151</v>
      </c>
      <c r="B1026" t="s">
        <v>1871</v>
      </c>
      <c r="C1026" t="s">
        <v>231</v>
      </c>
      <c r="D1026" t="str">
        <f>VLOOKUP(C1026,'Programas-Mestrado'!$C:$D,2,0)</f>
        <v>PPGPol</v>
      </c>
      <c r="E1026" t="s">
        <v>258</v>
      </c>
      <c r="F1026" s="10">
        <v>43891</v>
      </c>
      <c r="G1026" s="10">
        <v>44620</v>
      </c>
      <c r="H1026" t="s">
        <v>987</v>
      </c>
      <c r="I1026" t="s">
        <v>7233</v>
      </c>
      <c r="J1026" t="s">
        <v>1024</v>
      </c>
      <c r="K1026" t="s">
        <v>3351</v>
      </c>
      <c r="N1026" s="30"/>
      <c r="P1026" s="30"/>
      <c r="Q1026" s="30"/>
      <c r="R1026" s="30"/>
      <c r="S1026" s="30"/>
    </row>
    <row r="1027" spans="1:19" x14ac:dyDescent="0.25">
      <c r="A1027" t="s">
        <v>5305</v>
      </c>
      <c r="B1027" t="s">
        <v>5423</v>
      </c>
      <c r="C1027" t="s">
        <v>231</v>
      </c>
      <c r="D1027" t="str">
        <f>VLOOKUP(C1027,'Programas-Mestrado'!$C:$D,2,0)</f>
        <v>PPGPol</v>
      </c>
      <c r="E1027" t="s">
        <v>258</v>
      </c>
      <c r="F1027" s="10">
        <v>44986</v>
      </c>
      <c r="G1027" s="10">
        <v>45169</v>
      </c>
      <c r="H1027" t="s">
        <v>987</v>
      </c>
      <c r="I1027" t="s">
        <v>7233</v>
      </c>
      <c r="J1027" t="s">
        <v>1025</v>
      </c>
      <c r="K1027" t="s">
        <v>3351</v>
      </c>
      <c r="N1027" s="30"/>
      <c r="P1027" s="30"/>
      <c r="Q1027" s="30"/>
      <c r="R1027" s="30"/>
      <c r="S1027" s="30"/>
    </row>
    <row r="1028" spans="1:19" x14ac:dyDescent="0.25">
      <c r="A1028" t="s">
        <v>4821</v>
      </c>
      <c r="B1028" t="s">
        <v>5424</v>
      </c>
      <c r="C1028" t="s">
        <v>231</v>
      </c>
      <c r="D1028" t="str">
        <f>VLOOKUP(C1028,'Programas-Mestrado'!$C:$D,2,0)</f>
        <v>PPGPol</v>
      </c>
      <c r="E1028" t="s">
        <v>258</v>
      </c>
      <c r="F1028" s="10">
        <v>44986</v>
      </c>
      <c r="G1028" s="10">
        <v>45351</v>
      </c>
      <c r="H1028" t="s">
        <v>987</v>
      </c>
      <c r="I1028" t="s">
        <v>7233</v>
      </c>
      <c r="J1028" t="s">
        <v>1025</v>
      </c>
      <c r="K1028" t="s">
        <v>3351</v>
      </c>
      <c r="N1028" s="30"/>
      <c r="P1028" s="30"/>
      <c r="Q1028" s="30"/>
      <c r="R1028" s="30"/>
      <c r="S1028" s="30"/>
    </row>
    <row r="1029" spans="1:19" x14ac:dyDescent="0.25">
      <c r="A1029" t="s">
        <v>49</v>
      </c>
      <c r="B1029" t="s">
        <v>2385</v>
      </c>
      <c r="C1029" t="s">
        <v>231</v>
      </c>
      <c r="D1029" t="str">
        <f>VLOOKUP(C1029,'Programas-Mestrado'!$C:$D,2,0)</f>
        <v>PPGPol</v>
      </c>
      <c r="E1029" t="s">
        <v>258</v>
      </c>
      <c r="F1029" s="10">
        <v>43709</v>
      </c>
      <c r="G1029" s="10">
        <v>43890</v>
      </c>
      <c r="H1029" t="s">
        <v>987</v>
      </c>
      <c r="I1029" t="s">
        <v>7233</v>
      </c>
      <c r="J1029" t="s">
        <v>1024</v>
      </c>
      <c r="K1029" t="s">
        <v>3351</v>
      </c>
      <c r="N1029" s="30"/>
      <c r="P1029" s="30"/>
      <c r="Q1029" s="30"/>
      <c r="R1029" s="30"/>
      <c r="S1029" s="30"/>
    </row>
    <row r="1030" spans="1:19" x14ac:dyDescent="0.25">
      <c r="A1030" t="s">
        <v>5614</v>
      </c>
      <c r="B1030" t="s">
        <v>5781</v>
      </c>
      <c r="C1030" t="s">
        <v>231</v>
      </c>
      <c r="D1030" t="str">
        <f>VLOOKUP(C1030,'Programas-Mestrado'!$C:$D,2,0)</f>
        <v>PPGPol</v>
      </c>
      <c r="E1030" t="s">
        <v>258</v>
      </c>
      <c r="F1030" s="10">
        <v>44256</v>
      </c>
      <c r="G1030" s="10">
        <v>44985</v>
      </c>
      <c r="H1030" t="s">
        <v>987</v>
      </c>
      <c r="I1030" t="s">
        <v>7233</v>
      </c>
      <c r="J1030" t="s">
        <v>1024</v>
      </c>
      <c r="K1030" t="s">
        <v>3351</v>
      </c>
      <c r="N1030" s="30"/>
      <c r="P1030" s="30"/>
      <c r="Q1030" s="30"/>
      <c r="R1030" s="30"/>
      <c r="S1030" s="30"/>
    </row>
    <row r="1031" spans="1:19" x14ac:dyDescent="0.25">
      <c r="A1031" t="s">
        <v>1152</v>
      </c>
      <c r="B1031" t="s">
        <v>1872</v>
      </c>
      <c r="C1031" t="s">
        <v>231</v>
      </c>
      <c r="D1031" t="str">
        <f>VLOOKUP(C1031,'Programas-Mestrado'!$C:$D,2,0)</f>
        <v>PPGPol</v>
      </c>
      <c r="E1031" t="s">
        <v>258</v>
      </c>
      <c r="F1031" s="10">
        <v>43891</v>
      </c>
      <c r="G1031" s="10">
        <v>44620</v>
      </c>
      <c r="H1031" t="s">
        <v>987</v>
      </c>
      <c r="I1031" t="s">
        <v>7233</v>
      </c>
      <c r="J1031" t="s">
        <v>1024</v>
      </c>
      <c r="K1031" t="s">
        <v>3351</v>
      </c>
      <c r="N1031" s="30"/>
      <c r="P1031" s="30"/>
      <c r="Q1031" s="30"/>
      <c r="R1031" s="30"/>
      <c r="S1031" s="30"/>
    </row>
    <row r="1032" spans="1:19" x14ac:dyDescent="0.25">
      <c r="A1032" t="s">
        <v>4320</v>
      </c>
      <c r="B1032" t="s">
        <v>4412</v>
      </c>
      <c r="C1032" t="s">
        <v>231</v>
      </c>
      <c r="D1032" t="str">
        <f>VLOOKUP(C1032,'Programas-Mestrado'!$C:$D,2,0)</f>
        <v>PPGPol</v>
      </c>
      <c r="E1032" t="s">
        <v>258</v>
      </c>
      <c r="F1032" s="10">
        <v>44621</v>
      </c>
      <c r="G1032" s="10">
        <v>45351</v>
      </c>
      <c r="H1032" t="s">
        <v>987</v>
      </c>
      <c r="I1032" t="s">
        <v>7233</v>
      </c>
      <c r="J1032" t="s">
        <v>1025</v>
      </c>
      <c r="K1032" t="s">
        <v>3351</v>
      </c>
      <c r="N1032" s="30"/>
      <c r="P1032" s="30"/>
      <c r="Q1032" s="30"/>
      <c r="R1032" s="30"/>
      <c r="S1032" s="30"/>
    </row>
    <row r="1033" spans="1:19" x14ac:dyDescent="0.25">
      <c r="A1033" t="s">
        <v>5615</v>
      </c>
      <c r="B1033" t="s">
        <v>5782</v>
      </c>
      <c r="C1033" t="s">
        <v>231</v>
      </c>
      <c r="D1033" t="str">
        <f>VLOOKUP(C1033,'Programas-Mestrado'!$C:$D,2,0)</f>
        <v>PPGPol</v>
      </c>
      <c r="E1033" t="s">
        <v>258</v>
      </c>
      <c r="F1033" s="10">
        <v>44621</v>
      </c>
      <c r="G1033" s="10">
        <v>44985</v>
      </c>
      <c r="H1033" t="s">
        <v>987</v>
      </c>
      <c r="I1033" t="s">
        <v>7233</v>
      </c>
      <c r="J1033" t="s">
        <v>1024</v>
      </c>
      <c r="K1033" t="s">
        <v>3351</v>
      </c>
      <c r="N1033" s="30"/>
      <c r="P1033" s="30"/>
      <c r="Q1033" s="30"/>
      <c r="R1033" s="30"/>
      <c r="S1033" s="30"/>
    </row>
    <row r="1034" spans="1:19" x14ac:dyDescent="0.25">
      <c r="A1034" t="s">
        <v>6700</v>
      </c>
      <c r="B1034" t="s">
        <v>6828</v>
      </c>
      <c r="C1034" t="s">
        <v>231</v>
      </c>
      <c r="D1034" t="str">
        <f>VLOOKUP(C1034,'Programas-Mestrado'!$C:$D,2,0)</f>
        <v>PPGPol</v>
      </c>
      <c r="E1034" t="s">
        <v>258</v>
      </c>
      <c r="F1034" s="10">
        <v>45352</v>
      </c>
      <c r="G1034" s="10">
        <v>45443</v>
      </c>
      <c r="H1034" t="s">
        <v>987</v>
      </c>
      <c r="I1034" t="s">
        <v>7233</v>
      </c>
      <c r="J1034" t="s">
        <v>1025</v>
      </c>
      <c r="K1034" t="s">
        <v>3351</v>
      </c>
      <c r="N1034" s="30"/>
      <c r="P1034" s="30"/>
      <c r="Q1034" s="30"/>
      <c r="R1034" s="30"/>
      <c r="S1034" s="30"/>
    </row>
    <row r="1035" spans="1:19" x14ac:dyDescent="0.25">
      <c r="A1035" t="s">
        <v>5616</v>
      </c>
      <c r="B1035" t="s">
        <v>5783</v>
      </c>
      <c r="C1035" t="s">
        <v>231</v>
      </c>
      <c r="D1035" t="str">
        <f>VLOOKUP(C1035,'Programas-Mestrado'!$C:$D,2,0)</f>
        <v>PPGPol</v>
      </c>
      <c r="E1035" t="s">
        <v>258</v>
      </c>
      <c r="F1035" s="10">
        <v>44256</v>
      </c>
      <c r="G1035" s="10">
        <v>44985</v>
      </c>
      <c r="H1035" t="s">
        <v>987</v>
      </c>
      <c r="I1035" t="s">
        <v>7233</v>
      </c>
      <c r="J1035" t="s">
        <v>1024</v>
      </c>
      <c r="K1035" t="s">
        <v>3351</v>
      </c>
      <c r="N1035" s="30"/>
      <c r="P1035" s="30"/>
      <c r="Q1035" s="30"/>
      <c r="R1035" s="30"/>
      <c r="S1035" s="30"/>
    </row>
    <row r="1036" spans="1:19" x14ac:dyDescent="0.25">
      <c r="A1036" t="s">
        <v>749</v>
      </c>
      <c r="B1036" t="s">
        <v>1873</v>
      </c>
      <c r="C1036" t="s">
        <v>231</v>
      </c>
      <c r="D1036" t="str">
        <f>VLOOKUP(C1036,'Programas-Mestrado'!$C:$D,2,0)</f>
        <v>PPGPol</v>
      </c>
      <c r="E1036" t="s">
        <v>258</v>
      </c>
      <c r="F1036" s="10">
        <v>43709</v>
      </c>
      <c r="G1036" s="10">
        <v>44255</v>
      </c>
      <c r="H1036" t="s">
        <v>987</v>
      </c>
      <c r="I1036" t="s">
        <v>7233</v>
      </c>
      <c r="J1036" t="s">
        <v>1024</v>
      </c>
      <c r="K1036" t="s">
        <v>3351</v>
      </c>
      <c r="N1036" s="30"/>
      <c r="P1036" s="30"/>
      <c r="Q1036" s="30"/>
      <c r="R1036" s="30"/>
      <c r="S1036" s="30"/>
    </row>
    <row r="1037" spans="1:19" x14ac:dyDescent="0.25">
      <c r="A1037" t="s">
        <v>3572</v>
      </c>
      <c r="B1037" t="s">
        <v>3641</v>
      </c>
      <c r="C1037" t="s">
        <v>231</v>
      </c>
      <c r="D1037" t="str">
        <f>VLOOKUP(C1037,'Programas-Mestrado'!$C:$D,2,0)</f>
        <v>PPGPol</v>
      </c>
      <c r="E1037" t="s">
        <v>258</v>
      </c>
      <c r="F1037" s="10">
        <v>44256</v>
      </c>
      <c r="G1037" s="10">
        <v>44620</v>
      </c>
      <c r="H1037" t="s">
        <v>987</v>
      </c>
      <c r="I1037" t="s">
        <v>7233</v>
      </c>
      <c r="J1037" t="s">
        <v>1025</v>
      </c>
      <c r="K1037" t="s">
        <v>3351</v>
      </c>
      <c r="N1037" s="30"/>
      <c r="P1037" s="30"/>
      <c r="Q1037" s="30"/>
      <c r="R1037" s="30"/>
      <c r="S1037" s="30"/>
    </row>
    <row r="1038" spans="1:19" x14ac:dyDescent="0.25">
      <c r="A1038" t="s">
        <v>4321</v>
      </c>
      <c r="B1038" t="s">
        <v>4413</v>
      </c>
      <c r="C1038" t="s">
        <v>231</v>
      </c>
      <c r="D1038" t="str">
        <f>VLOOKUP(C1038,'Programas-Mestrado'!$C:$D,2,0)</f>
        <v>PPGPol</v>
      </c>
      <c r="E1038" t="s">
        <v>258</v>
      </c>
      <c r="F1038" s="10">
        <v>44621</v>
      </c>
      <c r="G1038" s="10">
        <v>45351</v>
      </c>
      <c r="H1038" t="s">
        <v>987</v>
      </c>
      <c r="I1038" t="s">
        <v>7233</v>
      </c>
      <c r="J1038" t="s">
        <v>1025</v>
      </c>
      <c r="K1038" t="s">
        <v>3351</v>
      </c>
      <c r="N1038" s="30"/>
      <c r="P1038" s="30"/>
      <c r="Q1038" s="30"/>
      <c r="R1038" s="30"/>
      <c r="S1038" s="30"/>
    </row>
    <row r="1039" spans="1:19" x14ac:dyDescent="0.25">
      <c r="A1039" t="s">
        <v>4190</v>
      </c>
      <c r="B1039" t="s">
        <v>4196</v>
      </c>
      <c r="C1039" t="s">
        <v>231</v>
      </c>
      <c r="D1039" t="str">
        <f>VLOOKUP(C1039,'Programas-Mestrado'!$C:$D,2,0)</f>
        <v>PPGPol</v>
      </c>
      <c r="E1039" t="s">
        <v>258</v>
      </c>
      <c r="F1039" s="10">
        <v>44470</v>
      </c>
      <c r="G1039" s="10">
        <v>44620</v>
      </c>
      <c r="H1039" t="s">
        <v>987</v>
      </c>
      <c r="I1039" t="s">
        <v>7233</v>
      </c>
      <c r="J1039" t="s">
        <v>1024</v>
      </c>
      <c r="K1039" t="s">
        <v>3351</v>
      </c>
      <c r="N1039" s="30"/>
      <c r="P1039" s="30"/>
      <c r="Q1039" s="30"/>
      <c r="R1039" s="30"/>
      <c r="S1039" s="30"/>
    </row>
    <row r="1040" spans="1:19" x14ac:dyDescent="0.25">
      <c r="A1040" t="s">
        <v>4322</v>
      </c>
      <c r="B1040" t="s">
        <v>4414</v>
      </c>
      <c r="C1040" t="s">
        <v>231</v>
      </c>
      <c r="D1040" t="str">
        <f>VLOOKUP(C1040,'Programas-Mestrado'!$C:$D,2,0)</f>
        <v>PPGPol</v>
      </c>
      <c r="E1040" t="s">
        <v>258</v>
      </c>
      <c r="F1040" s="10">
        <v>44621</v>
      </c>
      <c r="G1040" s="10">
        <v>45351</v>
      </c>
      <c r="H1040" t="s">
        <v>987</v>
      </c>
      <c r="I1040" t="s">
        <v>7233</v>
      </c>
      <c r="J1040" t="s">
        <v>1025</v>
      </c>
      <c r="K1040" t="s">
        <v>3351</v>
      </c>
      <c r="N1040" s="30"/>
      <c r="P1040" s="30"/>
      <c r="Q1040" s="30"/>
      <c r="R1040" s="30"/>
      <c r="S1040" s="30"/>
    </row>
    <row r="1041" spans="1:19" x14ac:dyDescent="0.25">
      <c r="A1041" t="s">
        <v>5307</v>
      </c>
      <c r="B1041" t="s">
        <v>5426</v>
      </c>
      <c r="C1041" t="s">
        <v>231</v>
      </c>
      <c r="D1041" t="str">
        <f>VLOOKUP(C1041,'Programas-Mestrado'!$C:$D,2,0)</f>
        <v>PPGPol</v>
      </c>
      <c r="E1041" t="s">
        <v>258</v>
      </c>
      <c r="F1041" s="10">
        <v>44986</v>
      </c>
      <c r="G1041" s="10">
        <v>45291</v>
      </c>
      <c r="H1041" t="s">
        <v>987</v>
      </c>
      <c r="I1041" t="s">
        <v>7233</v>
      </c>
      <c r="J1041" t="s">
        <v>1025</v>
      </c>
      <c r="K1041" t="s">
        <v>3351</v>
      </c>
      <c r="N1041" s="30"/>
      <c r="P1041" s="30"/>
      <c r="Q1041" s="30"/>
      <c r="R1041" s="30"/>
      <c r="S1041" s="30"/>
    </row>
    <row r="1042" spans="1:19" x14ac:dyDescent="0.25">
      <c r="A1042" t="s">
        <v>4323</v>
      </c>
      <c r="B1042" t="s">
        <v>4415</v>
      </c>
      <c r="C1042" t="s">
        <v>231</v>
      </c>
      <c r="D1042" t="str">
        <f>VLOOKUP(C1042,'Programas-Mestrado'!$C:$D,2,0)</f>
        <v>PPGPol</v>
      </c>
      <c r="E1042" t="s">
        <v>258</v>
      </c>
      <c r="F1042" s="10">
        <v>44621</v>
      </c>
      <c r="G1042" s="10">
        <v>45351</v>
      </c>
      <c r="H1042" t="s">
        <v>987</v>
      </c>
      <c r="I1042" t="s">
        <v>7233</v>
      </c>
      <c r="J1042" t="s">
        <v>1025</v>
      </c>
      <c r="K1042" t="s">
        <v>3351</v>
      </c>
      <c r="N1042" s="30"/>
      <c r="P1042" s="30"/>
      <c r="Q1042" s="30"/>
      <c r="R1042" s="30"/>
      <c r="S1042" s="30"/>
    </row>
    <row r="1043" spans="1:19" x14ac:dyDescent="0.25">
      <c r="A1043" t="s">
        <v>1154</v>
      </c>
      <c r="B1043" t="s">
        <v>1875</v>
      </c>
      <c r="C1043" t="s">
        <v>231</v>
      </c>
      <c r="D1043" t="str">
        <f>VLOOKUP(C1043,'Programas-Mestrado'!$C:$D,2,0)</f>
        <v>PPGPol</v>
      </c>
      <c r="E1043" t="s">
        <v>258</v>
      </c>
      <c r="F1043" s="10">
        <v>43891</v>
      </c>
      <c r="G1043" s="10">
        <v>44316</v>
      </c>
      <c r="H1043" t="s">
        <v>987</v>
      </c>
      <c r="I1043" t="s">
        <v>7233</v>
      </c>
      <c r="J1043" t="s">
        <v>1025</v>
      </c>
      <c r="K1043" t="s">
        <v>3351</v>
      </c>
      <c r="N1043" s="30"/>
      <c r="P1043" s="30"/>
      <c r="Q1043" s="30"/>
      <c r="R1043" s="30"/>
      <c r="S1043" s="30"/>
    </row>
    <row r="1044" spans="1:19" x14ac:dyDescent="0.25">
      <c r="A1044" t="s">
        <v>50</v>
      </c>
      <c r="B1044" t="s">
        <v>2386</v>
      </c>
      <c r="C1044" t="s">
        <v>231</v>
      </c>
      <c r="D1044" t="str">
        <f>VLOOKUP(C1044,'Programas-Mestrado'!$C:$D,2,0)</f>
        <v>PPGPol</v>
      </c>
      <c r="E1044" t="s">
        <v>258</v>
      </c>
      <c r="F1044" s="10">
        <v>43709</v>
      </c>
      <c r="G1044" s="10">
        <v>43890</v>
      </c>
      <c r="H1044" t="s">
        <v>987</v>
      </c>
      <c r="I1044" t="s">
        <v>7233</v>
      </c>
      <c r="J1044" t="s">
        <v>1024</v>
      </c>
      <c r="K1044" t="s">
        <v>3351</v>
      </c>
      <c r="N1044" s="30"/>
      <c r="P1044" s="30"/>
      <c r="Q1044" s="30"/>
      <c r="R1044" s="30"/>
      <c r="S1044" s="30"/>
    </row>
    <row r="1045" spans="1:19" x14ac:dyDescent="0.25">
      <c r="A1045" t="s">
        <v>750</v>
      </c>
      <c r="B1045" t="s">
        <v>1876</v>
      </c>
      <c r="C1045" t="s">
        <v>231</v>
      </c>
      <c r="D1045" t="str">
        <f>VLOOKUP(C1045,'Programas-Mestrado'!$C:$D,2,0)</f>
        <v>PPGPol</v>
      </c>
      <c r="E1045" t="s">
        <v>258</v>
      </c>
      <c r="F1045" s="10">
        <v>43709</v>
      </c>
      <c r="G1045" s="10">
        <v>44255</v>
      </c>
      <c r="H1045" t="s">
        <v>987</v>
      </c>
      <c r="I1045" t="s">
        <v>7233</v>
      </c>
      <c r="J1045" t="s">
        <v>1024</v>
      </c>
      <c r="K1045" t="s">
        <v>3351</v>
      </c>
      <c r="N1045" s="30"/>
      <c r="P1045" s="30"/>
      <c r="Q1045" s="30"/>
      <c r="R1045" s="30"/>
      <c r="S1045" s="30"/>
    </row>
    <row r="1046" spans="1:19" x14ac:dyDescent="0.25">
      <c r="A1046" t="s">
        <v>51</v>
      </c>
      <c r="B1046" t="s">
        <v>2387</v>
      </c>
      <c r="C1046" t="s">
        <v>231</v>
      </c>
      <c r="D1046" t="str">
        <f>VLOOKUP(C1046,'Programas-Mestrado'!$C:$D,2,0)</f>
        <v>PPGPol</v>
      </c>
      <c r="E1046" t="s">
        <v>258</v>
      </c>
      <c r="F1046" s="10">
        <v>43709</v>
      </c>
      <c r="G1046" s="10">
        <v>43890</v>
      </c>
      <c r="H1046" t="s">
        <v>987</v>
      </c>
      <c r="I1046" t="s">
        <v>7233</v>
      </c>
      <c r="J1046" t="s">
        <v>1024</v>
      </c>
      <c r="K1046" t="s">
        <v>3351</v>
      </c>
      <c r="N1046" s="30"/>
      <c r="P1046" s="30"/>
      <c r="Q1046" s="30"/>
      <c r="R1046" s="30"/>
      <c r="S1046" s="30"/>
    </row>
    <row r="1047" spans="1:19" x14ac:dyDescent="0.25">
      <c r="A1047" t="s">
        <v>751</v>
      </c>
      <c r="B1047" t="s">
        <v>1877</v>
      </c>
      <c r="C1047" t="s">
        <v>231</v>
      </c>
      <c r="D1047" t="str">
        <f>VLOOKUP(C1047,'Programas-Mestrado'!$C:$D,2,0)</f>
        <v>PPGPol</v>
      </c>
      <c r="E1047" t="s">
        <v>258</v>
      </c>
      <c r="F1047" s="10">
        <v>43709</v>
      </c>
      <c r="G1047" s="10">
        <v>44255</v>
      </c>
      <c r="H1047" t="s">
        <v>987</v>
      </c>
      <c r="I1047" t="s">
        <v>7233</v>
      </c>
      <c r="J1047" t="s">
        <v>1024</v>
      </c>
      <c r="K1047" t="s">
        <v>3351</v>
      </c>
      <c r="N1047" s="30"/>
      <c r="P1047" s="30"/>
      <c r="Q1047" s="30"/>
      <c r="R1047" s="30"/>
      <c r="S1047" s="30"/>
    </row>
    <row r="1048" spans="1:19" x14ac:dyDescent="0.25">
      <c r="A1048" t="s">
        <v>52</v>
      </c>
      <c r="B1048" t="s">
        <v>2388</v>
      </c>
      <c r="C1048" t="s">
        <v>231</v>
      </c>
      <c r="D1048" t="str">
        <f>VLOOKUP(C1048,'Programas-Mestrado'!$C:$D,2,0)</f>
        <v>PPGPol</v>
      </c>
      <c r="E1048" t="s">
        <v>258</v>
      </c>
      <c r="F1048" s="10">
        <v>43709</v>
      </c>
      <c r="G1048" s="10">
        <v>43890</v>
      </c>
      <c r="H1048" t="s">
        <v>987</v>
      </c>
      <c r="I1048" t="s">
        <v>7233</v>
      </c>
      <c r="J1048" t="s">
        <v>1024</v>
      </c>
      <c r="K1048" t="s">
        <v>3351</v>
      </c>
      <c r="N1048" s="30"/>
      <c r="P1048" s="30"/>
      <c r="Q1048" s="30"/>
      <c r="R1048" s="30"/>
      <c r="S1048" s="30"/>
    </row>
    <row r="1049" spans="1:19" x14ac:dyDescent="0.25">
      <c r="A1049" t="s">
        <v>752</v>
      </c>
      <c r="B1049" t="s">
        <v>1878</v>
      </c>
      <c r="C1049" t="s">
        <v>231</v>
      </c>
      <c r="D1049" t="str">
        <f>VLOOKUP(C1049,'Programas-Mestrado'!$C:$D,2,0)</f>
        <v>PPGPol</v>
      </c>
      <c r="E1049" t="s">
        <v>258</v>
      </c>
      <c r="F1049" s="10">
        <v>43709</v>
      </c>
      <c r="G1049" s="10">
        <v>44255</v>
      </c>
      <c r="H1049" t="s">
        <v>987</v>
      </c>
      <c r="I1049" t="s">
        <v>7233</v>
      </c>
      <c r="J1049" t="s">
        <v>1024</v>
      </c>
      <c r="K1049" t="s">
        <v>3351</v>
      </c>
      <c r="N1049" s="30"/>
      <c r="P1049" s="30"/>
      <c r="Q1049" s="30"/>
      <c r="R1049" s="30"/>
      <c r="S1049" s="30"/>
    </row>
    <row r="1050" spans="1:19" x14ac:dyDescent="0.25">
      <c r="A1050" t="s">
        <v>1155</v>
      </c>
      <c r="B1050" t="s">
        <v>1879</v>
      </c>
      <c r="C1050" t="s">
        <v>231</v>
      </c>
      <c r="D1050" t="str">
        <f>VLOOKUP(C1050,'Programas-Mestrado'!$C:$D,2,0)</f>
        <v>PPGPol</v>
      </c>
      <c r="E1050" t="s">
        <v>258</v>
      </c>
      <c r="F1050" s="10">
        <v>43891</v>
      </c>
      <c r="G1050" s="10">
        <v>44620</v>
      </c>
      <c r="H1050" t="s">
        <v>987</v>
      </c>
      <c r="I1050" t="s">
        <v>7233</v>
      </c>
      <c r="J1050" t="s">
        <v>1024</v>
      </c>
      <c r="K1050" t="s">
        <v>3351</v>
      </c>
      <c r="N1050" s="30"/>
      <c r="P1050" s="30"/>
      <c r="Q1050" s="30"/>
      <c r="R1050" s="30"/>
      <c r="S1050" s="30"/>
    </row>
    <row r="1051" spans="1:19" x14ac:dyDescent="0.25">
      <c r="A1051" t="s">
        <v>5617</v>
      </c>
      <c r="B1051" t="s">
        <v>5784</v>
      </c>
      <c r="C1051" t="s">
        <v>231</v>
      </c>
      <c r="D1051" t="str">
        <f>VLOOKUP(C1051,'Programas-Mestrado'!$C:$D,2,0)</f>
        <v>PPGPol</v>
      </c>
      <c r="E1051" t="s">
        <v>258</v>
      </c>
      <c r="F1051" s="10">
        <v>44256</v>
      </c>
      <c r="G1051" s="10">
        <v>44985</v>
      </c>
      <c r="H1051" t="s">
        <v>987</v>
      </c>
      <c r="I1051" t="s">
        <v>7233</v>
      </c>
      <c r="J1051" t="s">
        <v>1024</v>
      </c>
      <c r="K1051" t="s">
        <v>3351</v>
      </c>
      <c r="N1051" s="30"/>
      <c r="P1051" s="30"/>
      <c r="Q1051" s="30"/>
      <c r="R1051" s="30"/>
      <c r="S1051" s="30"/>
    </row>
    <row r="1052" spans="1:19" x14ac:dyDescent="0.25">
      <c r="A1052" t="s">
        <v>53</v>
      </c>
      <c r="B1052" t="s">
        <v>2389</v>
      </c>
      <c r="C1052" t="s">
        <v>231</v>
      </c>
      <c r="D1052" t="str">
        <f>VLOOKUP(C1052,'Programas-Mestrado'!$C:$D,2,0)</f>
        <v>PPGPol</v>
      </c>
      <c r="E1052" t="s">
        <v>258</v>
      </c>
      <c r="F1052" s="10">
        <v>43709</v>
      </c>
      <c r="G1052" s="10">
        <v>43890</v>
      </c>
      <c r="H1052" t="s">
        <v>987</v>
      </c>
      <c r="I1052" t="s">
        <v>7233</v>
      </c>
      <c r="J1052" t="s">
        <v>1024</v>
      </c>
      <c r="K1052" t="s">
        <v>3351</v>
      </c>
      <c r="N1052" s="30"/>
      <c r="P1052" s="30"/>
      <c r="Q1052" s="30"/>
      <c r="R1052" s="30"/>
      <c r="S1052" s="30"/>
    </row>
    <row r="1053" spans="1:19" x14ac:dyDescent="0.25">
      <c r="A1053" t="s">
        <v>1156</v>
      </c>
      <c r="B1053" t="s">
        <v>1880</v>
      </c>
      <c r="C1053" t="s">
        <v>231</v>
      </c>
      <c r="D1053" t="str">
        <f>VLOOKUP(C1053,'Programas-Mestrado'!$C:$D,2,0)</f>
        <v>PPGPol</v>
      </c>
      <c r="E1053" t="s">
        <v>258</v>
      </c>
      <c r="F1053" s="10">
        <v>43891</v>
      </c>
      <c r="G1053" s="10">
        <v>44469</v>
      </c>
      <c r="H1053" t="s">
        <v>987</v>
      </c>
      <c r="I1053" t="s">
        <v>7233</v>
      </c>
      <c r="J1053" t="s">
        <v>1025</v>
      </c>
      <c r="K1053" t="s">
        <v>3351</v>
      </c>
      <c r="N1053" s="30"/>
      <c r="P1053" s="30"/>
      <c r="Q1053" s="30"/>
      <c r="R1053" s="30"/>
      <c r="S1053" s="30"/>
    </row>
    <row r="1054" spans="1:19" x14ac:dyDescent="0.25">
      <c r="A1054" t="s">
        <v>321</v>
      </c>
      <c r="B1054" t="s">
        <v>1603</v>
      </c>
      <c r="C1054" t="s">
        <v>234</v>
      </c>
      <c r="D1054" t="str">
        <f>VLOOKUP(C1054,'Programas-Mestrado'!$C:$D,2,0)</f>
        <v>PPGCTS</v>
      </c>
      <c r="E1054" t="s">
        <v>517</v>
      </c>
      <c r="F1054" s="10">
        <v>43709</v>
      </c>
      <c r="G1054" s="10">
        <v>44074</v>
      </c>
      <c r="H1054" t="s">
        <v>987</v>
      </c>
      <c r="I1054" t="s">
        <v>7233</v>
      </c>
      <c r="J1054" t="s">
        <v>1025</v>
      </c>
      <c r="K1054" t="s">
        <v>3351</v>
      </c>
      <c r="N1054" s="30"/>
      <c r="P1054" s="30"/>
      <c r="Q1054" s="30"/>
      <c r="R1054" s="30"/>
      <c r="S1054" s="30"/>
    </row>
    <row r="1055" spans="1:19" x14ac:dyDescent="0.25">
      <c r="A1055" t="s">
        <v>1082</v>
      </c>
      <c r="B1055" t="s">
        <v>1604</v>
      </c>
      <c r="C1055" t="s">
        <v>234</v>
      </c>
      <c r="D1055" t="str">
        <f>VLOOKUP(C1055,'Programas-Mestrado'!$C:$D,2,0)</f>
        <v>PPGCTS</v>
      </c>
      <c r="E1055" t="s">
        <v>517</v>
      </c>
      <c r="F1055" s="10">
        <v>43891</v>
      </c>
      <c r="G1055" s="10">
        <v>44227</v>
      </c>
      <c r="H1055" t="s">
        <v>987</v>
      </c>
      <c r="I1055" t="s">
        <v>7233</v>
      </c>
      <c r="J1055" t="s">
        <v>3381</v>
      </c>
      <c r="K1055" t="s">
        <v>3351</v>
      </c>
      <c r="N1055" s="30"/>
      <c r="P1055" s="30"/>
      <c r="Q1055" s="30"/>
      <c r="R1055" s="30"/>
      <c r="S1055" s="30"/>
    </row>
    <row r="1056" spans="1:19" x14ac:dyDescent="0.25">
      <c r="A1056" t="s">
        <v>3384</v>
      </c>
      <c r="B1056" t="s">
        <v>3387</v>
      </c>
      <c r="C1056" t="s">
        <v>234</v>
      </c>
      <c r="D1056" t="str">
        <f>VLOOKUP(C1056,'Programas-Mestrado'!$C:$D,2,0)</f>
        <v>PPGCTS</v>
      </c>
      <c r="E1056" t="s">
        <v>517</v>
      </c>
      <c r="F1056" s="10">
        <v>44013</v>
      </c>
      <c r="G1056" s="10">
        <v>45169</v>
      </c>
      <c r="H1056" t="s">
        <v>987</v>
      </c>
      <c r="I1056" t="s">
        <v>7233</v>
      </c>
      <c r="J1056" t="s">
        <v>1024</v>
      </c>
      <c r="K1056" t="s">
        <v>3351</v>
      </c>
      <c r="N1056" s="30"/>
      <c r="P1056" s="30"/>
      <c r="Q1056" s="30"/>
      <c r="R1056" s="30"/>
      <c r="S1056" s="30"/>
    </row>
    <row r="1057" spans="1:19" x14ac:dyDescent="0.25">
      <c r="A1057" t="s">
        <v>3388</v>
      </c>
      <c r="B1057" t="s">
        <v>3389</v>
      </c>
      <c r="C1057" t="s">
        <v>234</v>
      </c>
      <c r="D1057" t="str">
        <f>VLOOKUP(C1057,'Programas-Mestrado'!$C:$D,2,0)</f>
        <v>PPGCTS</v>
      </c>
      <c r="E1057" t="s">
        <v>517</v>
      </c>
      <c r="F1057" s="10">
        <v>44013</v>
      </c>
      <c r="G1057" s="10">
        <v>45046</v>
      </c>
      <c r="H1057" t="s">
        <v>987</v>
      </c>
      <c r="I1057" t="s">
        <v>7233</v>
      </c>
      <c r="J1057" t="s">
        <v>1024</v>
      </c>
      <c r="K1057" t="s">
        <v>3351</v>
      </c>
      <c r="N1057" s="30"/>
      <c r="P1057" s="30"/>
      <c r="Q1057" s="30"/>
      <c r="R1057" s="30"/>
      <c r="S1057" s="30"/>
    </row>
    <row r="1058" spans="1:19" x14ac:dyDescent="0.25">
      <c r="A1058" t="s">
        <v>769</v>
      </c>
      <c r="B1058" t="s">
        <v>1605</v>
      </c>
      <c r="C1058" t="s">
        <v>234</v>
      </c>
      <c r="D1058" t="str">
        <f>VLOOKUP(C1058,'Programas-Mestrado'!$C:$D,2,0)</f>
        <v>PPGCTS</v>
      </c>
      <c r="E1058" t="s">
        <v>517</v>
      </c>
      <c r="F1058" s="10">
        <v>43709</v>
      </c>
      <c r="G1058" s="10">
        <v>44804</v>
      </c>
      <c r="H1058" t="s">
        <v>987</v>
      </c>
      <c r="I1058" t="s">
        <v>7233</v>
      </c>
      <c r="J1058" t="s">
        <v>1025</v>
      </c>
      <c r="K1058" t="s">
        <v>3351</v>
      </c>
      <c r="N1058" s="30"/>
      <c r="P1058" s="30"/>
      <c r="Q1058" s="30"/>
      <c r="R1058" s="30"/>
      <c r="S1058" s="30"/>
    </row>
    <row r="1059" spans="1:19" x14ac:dyDescent="0.25">
      <c r="A1059" t="s">
        <v>323</v>
      </c>
      <c r="B1059" t="s">
        <v>1606</v>
      </c>
      <c r="C1059" t="s">
        <v>234</v>
      </c>
      <c r="D1059" t="str">
        <f>VLOOKUP(C1059,'Programas-Mestrado'!$C:$D,2,0)</f>
        <v>PPGCTS</v>
      </c>
      <c r="E1059" t="s">
        <v>517</v>
      </c>
      <c r="F1059" s="10">
        <v>43709</v>
      </c>
      <c r="G1059" s="10">
        <v>44104</v>
      </c>
      <c r="H1059" t="s">
        <v>987</v>
      </c>
      <c r="I1059" t="s">
        <v>7233</v>
      </c>
      <c r="J1059" t="s">
        <v>1025</v>
      </c>
      <c r="K1059" t="s">
        <v>3351</v>
      </c>
      <c r="N1059" s="30"/>
      <c r="P1059" s="30"/>
      <c r="Q1059" s="30"/>
      <c r="R1059" s="30"/>
      <c r="S1059" s="30"/>
    </row>
    <row r="1060" spans="1:19" x14ac:dyDescent="0.25">
      <c r="A1060" t="s">
        <v>521</v>
      </c>
      <c r="B1060" t="s">
        <v>1607</v>
      </c>
      <c r="C1060" t="s">
        <v>234</v>
      </c>
      <c r="D1060" t="str">
        <f>VLOOKUP(C1060,'Programas-Mestrado'!$C:$D,2,0)</f>
        <v>PPGCTS</v>
      </c>
      <c r="E1060" t="s">
        <v>517</v>
      </c>
      <c r="F1060" s="10">
        <v>43709</v>
      </c>
      <c r="G1060" s="10">
        <v>44651</v>
      </c>
      <c r="H1060" t="s">
        <v>987</v>
      </c>
      <c r="I1060" t="s">
        <v>7233</v>
      </c>
      <c r="J1060" t="s">
        <v>1023</v>
      </c>
      <c r="K1060" t="s">
        <v>3351</v>
      </c>
      <c r="N1060" s="30"/>
      <c r="P1060" s="30"/>
      <c r="Q1060" s="30"/>
      <c r="R1060" s="30"/>
      <c r="S1060" s="30"/>
    </row>
    <row r="1061" spans="1:19" x14ac:dyDescent="0.25">
      <c r="A1061" t="s">
        <v>1083</v>
      </c>
      <c r="B1061" t="s">
        <v>1608</v>
      </c>
      <c r="C1061" t="s">
        <v>234</v>
      </c>
      <c r="D1061" t="str">
        <f>VLOOKUP(C1061,'Programas-Mestrado'!$C:$D,2,0)</f>
        <v>PPGCTS</v>
      </c>
      <c r="E1061" t="s">
        <v>517</v>
      </c>
      <c r="F1061" s="10">
        <v>43891</v>
      </c>
      <c r="G1061" s="10">
        <v>45412</v>
      </c>
      <c r="H1061" t="s">
        <v>987</v>
      </c>
      <c r="I1061" t="s">
        <v>7233</v>
      </c>
      <c r="J1061" t="s">
        <v>1024</v>
      </c>
      <c r="K1061" t="s">
        <v>3351</v>
      </c>
      <c r="N1061" s="30"/>
      <c r="P1061" s="30"/>
      <c r="Q1061" s="30"/>
      <c r="R1061" s="30"/>
      <c r="S1061" s="30"/>
    </row>
    <row r="1062" spans="1:19" x14ac:dyDescent="0.25">
      <c r="A1062" t="s">
        <v>3473</v>
      </c>
      <c r="B1062" t="s">
        <v>3487</v>
      </c>
      <c r="C1062" t="s">
        <v>234</v>
      </c>
      <c r="D1062" t="str">
        <f>VLOOKUP(C1062,'Programas-Mestrado'!$C:$D,2,0)</f>
        <v>PPGCTS</v>
      </c>
      <c r="E1062" t="s">
        <v>517</v>
      </c>
      <c r="F1062" s="10">
        <v>44105</v>
      </c>
      <c r="G1062" s="10">
        <v>45199</v>
      </c>
      <c r="H1062" t="s">
        <v>987</v>
      </c>
      <c r="I1062" t="s">
        <v>7233</v>
      </c>
      <c r="J1062" t="s">
        <v>1024</v>
      </c>
      <c r="K1062" t="s">
        <v>3351</v>
      </c>
      <c r="N1062" s="30"/>
      <c r="P1062" s="30"/>
      <c r="Q1062" s="30"/>
      <c r="R1062" s="30"/>
      <c r="S1062" s="30"/>
    </row>
    <row r="1063" spans="1:19" x14ac:dyDescent="0.25">
      <c r="A1063" t="s">
        <v>324</v>
      </c>
      <c r="B1063" t="s">
        <v>1609</v>
      </c>
      <c r="C1063" t="s">
        <v>234</v>
      </c>
      <c r="D1063" t="str">
        <f>VLOOKUP(C1063,'Programas-Mestrado'!$C:$D,2,0)</f>
        <v>PPGCTS</v>
      </c>
      <c r="E1063" t="s">
        <v>517</v>
      </c>
      <c r="F1063" s="10">
        <v>43709</v>
      </c>
      <c r="G1063" s="10">
        <v>44012</v>
      </c>
      <c r="H1063" t="s">
        <v>987</v>
      </c>
      <c r="I1063" t="s">
        <v>7233</v>
      </c>
      <c r="J1063" t="s">
        <v>1025</v>
      </c>
      <c r="K1063" t="s">
        <v>3351</v>
      </c>
      <c r="N1063" s="30"/>
      <c r="P1063" s="30"/>
      <c r="Q1063" s="30"/>
      <c r="R1063" s="30"/>
      <c r="S1063" s="30"/>
    </row>
    <row r="1064" spans="1:19" x14ac:dyDescent="0.25">
      <c r="A1064" t="s">
        <v>325</v>
      </c>
      <c r="B1064" t="s">
        <v>1610</v>
      </c>
      <c r="C1064" t="s">
        <v>234</v>
      </c>
      <c r="D1064" t="str">
        <f>VLOOKUP(C1064,'Programas-Mestrado'!$C:$D,2,0)</f>
        <v>PPGCTS</v>
      </c>
      <c r="E1064" t="s">
        <v>517</v>
      </c>
      <c r="F1064" s="10">
        <v>43709</v>
      </c>
      <c r="G1064" s="10">
        <v>44012</v>
      </c>
      <c r="H1064" t="s">
        <v>987</v>
      </c>
      <c r="I1064" t="s">
        <v>7233</v>
      </c>
      <c r="J1064" t="s">
        <v>1024</v>
      </c>
      <c r="K1064" t="s">
        <v>3351</v>
      </c>
      <c r="N1064" s="30"/>
      <c r="P1064" s="30"/>
      <c r="Q1064" s="30"/>
      <c r="R1064" s="30"/>
      <c r="S1064" s="30"/>
    </row>
    <row r="1065" spans="1:19" x14ac:dyDescent="0.25">
      <c r="A1065" t="s">
        <v>4136</v>
      </c>
      <c r="B1065" t="s">
        <v>4153</v>
      </c>
      <c r="C1065" t="s">
        <v>234</v>
      </c>
      <c r="D1065" t="str">
        <f>VLOOKUP(C1065,'Programas-Mestrado'!$C:$D,2,0)</f>
        <v>PPGCTS</v>
      </c>
      <c r="E1065" t="s">
        <v>517</v>
      </c>
      <c r="F1065" s="10">
        <v>44440</v>
      </c>
      <c r="G1065" s="10">
        <v>44651</v>
      </c>
      <c r="H1065" t="s">
        <v>987</v>
      </c>
      <c r="I1065" t="s">
        <v>7233</v>
      </c>
      <c r="J1065" t="s">
        <v>1023</v>
      </c>
      <c r="K1065" t="s">
        <v>3351</v>
      </c>
      <c r="N1065" s="30"/>
      <c r="P1065" s="30"/>
      <c r="Q1065" s="30"/>
      <c r="R1065" s="30"/>
      <c r="S1065" s="30"/>
    </row>
    <row r="1066" spans="1:19" x14ac:dyDescent="0.25">
      <c r="A1066" t="s">
        <v>3465</v>
      </c>
      <c r="B1066" t="s">
        <v>3467</v>
      </c>
      <c r="C1066" t="s">
        <v>234</v>
      </c>
      <c r="D1066" t="str">
        <f>VLOOKUP(C1066,'Programas-Mestrado'!$C:$D,2,0)</f>
        <v>PPGCTS</v>
      </c>
      <c r="E1066" t="s">
        <v>517</v>
      </c>
      <c r="F1066" s="10">
        <v>44075</v>
      </c>
      <c r="G1066" s="10">
        <v>45351</v>
      </c>
      <c r="H1066" t="s">
        <v>987</v>
      </c>
      <c r="I1066" t="s">
        <v>7233</v>
      </c>
      <c r="J1066" t="s">
        <v>1024</v>
      </c>
      <c r="K1066" t="s">
        <v>3351</v>
      </c>
      <c r="N1066" s="30"/>
      <c r="P1066" s="30"/>
      <c r="Q1066" s="30"/>
      <c r="R1066" s="30"/>
      <c r="S1066" s="30"/>
    </row>
    <row r="1067" spans="1:19" x14ac:dyDescent="0.25">
      <c r="A1067" t="s">
        <v>770</v>
      </c>
      <c r="B1067" t="s">
        <v>1611</v>
      </c>
      <c r="C1067" t="s">
        <v>234</v>
      </c>
      <c r="D1067" t="str">
        <f>VLOOKUP(C1067,'Programas-Mestrado'!$C:$D,2,0)</f>
        <v>PPGCTS</v>
      </c>
      <c r="E1067" t="s">
        <v>517</v>
      </c>
      <c r="F1067" s="10">
        <v>43709</v>
      </c>
      <c r="G1067" s="10">
        <v>44804</v>
      </c>
      <c r="H1067" t="s">
        <v>987</v>
      </c>
      <c r="I1067" t="s">
        <v>7233</v>
      </c>
      <c r="J1067" t="s">
        <v>1025</v>
      </c>
      <c r="K1067" t="s">
        <v>3351</v>
      </c>
      <c r="N1067" s="30"/>
      <c r="P1067" s="30"/>
      <c r="Q1067" s="30"/>
      <c r="R1067" s="30"/>
      <c r="S1067" s="30"/>
    </row>
    <row r="1068" spans="1:19" x14ac:dyDescent="0.25">
      <c r="A1068" t="s">
        <v>527</v>
      </c>
      <c r="B1068" t="s">
        <v>1612</v>
      </c>
      <c r="C1068" t="s">
        <v>234</v>
      </c>
      <c r="D1068" t="str">
        <f>VLOOKUP(C1068,'Programas-Mestrado'!$C:$D,2,0)</f>
        <v>PPGCTS</v>
      </c>
      <c r="E1068" t="s">
        <v>517</v>
      </c>
      <c r="F1068" s="10">
        <v>43709</v>
      </c>
      <c r="G1068" s="10">
        <v>44439</v>
      </c>
      <c r="H1068" t="s">
        <v>987</v>
      </c>
      <c r="I1068" t="s">
        <v>7233</v>
      </c>
      <c r="J1068" t="s">
        <v>1024</v>
      </c>
      <c r="K1068" t="s">
        <v>3351</v>
      </c>
      <c r="N1068" s="30"/>
      <c r="P1068" s="30"/>
      <c r="Q1068" s="30"/>
      <c r="R1068" s="30"/>
      <c r="S1068" s="30"/>
    </row>
    <row r="1069" spans="1:19" x14ac:dyDescent="0.25">
      <c r="A1069" t="s">
        <v>3712</v>
      </c>
      <c r="B1069" t="s">
        <v>3748</v>
      </c>
      <c r="C1069" t="s">
        <v>234</v>
      </c>
      <c r="D1069" t="str">
        <f>VLOOKUP(C1069,'Programas-Mestrado'!$C:$D,2,0)</f>
        <v>PPGCTS</v>
      </c>
      <c r="E1069" t="s">
        <v>517</v>
      </c>
      <c r="F1069" s="10">
        <v>44256</v>
      </c>
      <c r="G1069" s="10">
        <v>45169</v>
      </c>
      <c r="H1069" t="s">
        <v>987</v>
      </c>
      <c r="I1069" t="s">
        <v>7233</v>
      </c>
      <c r="J1069" t="s">
        <v>3381</v>
      </c>
      <c r="K1069" t="s">
        <v>3351</v>
      </c>
      <c r="N1069" s="30"/>
      <c r="P1069" s="30"/>
      <c r="Q1069" s="30"/>
      <c r="R1069" s="30"/>
      <c r="S1069" s="30"/>
    </row>
    <row r="1070" spans="1:19" x14ac:dyDescent="0.25">
      <c r="A1070" t="s">
        <v>1278</v>
      </c>
      <c r="B1070" t="s">
        <v>2004</v>
      </c>
      <c r="C1070" t="s">
        <v>234</v>
      </c>
      <c r="D1070" t="str">
        <f>VLOOKUP(C1070,'Programas-Mestrado'!$C:$D,2,0)</f>
        <v>PPGCTS</v>
      </c>
      <c r="E1070" t="s">
        <v>258</v>
      </c>
      <c r="F1070" s="10">
        <v>43891</v>
      </c>
      <c r="G1070" s="10">
        <v>44804</v>
      </c>
      <c r="H1070" t="s">
        <v>987</v>
      </c>
      <c r="I1070" t="s">
        <v>7233</v>
      </c>
      <c r="J1070" t="s">
        <v>1024</v>
      </c>
      <c r="K1070" t="s">
        <v>3351</v>
      </c>
      <c r="N1070" s="30"/>
      <c r="P1070" s="30"/>
      <c r="Q1070" s="30"/>
      <c r="R1070" s="30"/>
      <c r="S1070" s="30"/>
    </row>
    <row r="1071" spans="1:19" x14ac:dyDescent="0.25">
      <c r="A1071" t="s">
        <v>771</v>
      </c>
      <c r="B1071" t="s">
        <v>1613</v>
      </c>
      <c r="C1071" t="s">
        <v>234</v>
      </c>
      <c r="D1071" t="str">
        <f>VLOOKUP(C1071,'Programas-Mestrado'!$C:$D,2,0)</f>
        <v>PPGCTS</v>
      </c>
      <c r="E1071" t="s">
        <v>258</v>
      </c>
      <c r="F1071" s="10">
        <v>43709</v>
      </c>
      <c r="G1071" s="10">
        <v>44439</v>
      </c>
      <c r="H1071" t="s">
        <v>987</v>
      </c>
      <c r="I1071" t="s">
        <v>7233</v>
      </c>
      <c r="J1071" t="s">
        <v>1025</v>
      </c>
      <c r="K1071" t="s">
        <v>3351</v>
      </c>
      <c r="N1071" s="30"/>
      <c r="P1071" s="30"/>
      <c r="Q1071" s="30"/>
      <c r="R1071" s="30"/>
      <c r="S1071" s="30"/>
    </row>
    <row r="1072" spans="1:19" x14ac:dyDescent="0.25">
      <c r="A1072" t="s">
        <v>772</v>
      </c>
      <c r="B1072" t="s">
        <v>1614</v>
      </c>
      <c r="C1072" t="s">
        <v>234</v>
      </c>
      <c r="D1072" t="str">
        <f>VLOOKUP(C1072,'Programas-Mestrado'!$C:$D,2,0)</f>
        <v>PPGCTS</v>
      </c>
      <c r="E1072" t="s">
        <v>258</v>
      </c>
      <c r="F1072" s="10">
        <v>43709</v>
      </c>
      <c r="G1072" s="10">
        <v>44255</v>
      </c>
      <c r="H1072" t="s">
        <v>987</v>
      </c>
      <c r="I1072" t="s">
        <v>7233</v>
      </c>
      <c r="J1072" t="s">
        <v>3381</v>
      </c>
      <c r="K1072" t="s">
        <v>3351</v>
      </c>
      <c r="N1072" s="30"/>
      <c r="P1072" s="30"/>
      <c r="Q1072" s="30"/>
      <c r="R1072" s="30"/>
      <c r="S1072" s="30"/>
    </row>
    <row r="1073" spans="1:19" x14ac:dyDescent="0.25">
      <c r="A1073" t="s">
        <v>4845</v>
      </c>
      <c r="B1073" t="s">
        <v>4850</v>
      </c>
      <c r="C1073" t="s">
        <v>234</v>
      </c>
      <c r="D1073" t="str">
        <f>VLOOKUP(C1073,'Programas-Mestrado'!$C:$D,2,0)</f>
        <v>PPGCTS</v>
      </c>
      <c r="E1073" t="s">
        <v>258</v>
      </c>
      <c r="F1073" s="10">
        <v>44743</v>
      </c>
      <c r="G1073" s="10">
        <v>45473</v>
      </c>
      <c r="H1073" t="s">
        <v>987</v>
      </c>
      <c r="I1073" t="s">
        <v>7233</v>
      </c>
      <c r="J1073" t="s">
        <v>3381</v>
      </c>
      <c r="K1073" t="s">
        <v>3351</v>
      </c>
      <c r="N1073" s="30"/>
      <c r="P1073" s="30"/>
      <c r="Q1073" s="30"/>
      <c r="R1073" s="30"/>
      <c r="S1073" s="30"/>
    </row>
    <row r="1074" spans="1:19" x14ac:dyDescent="0.25">
      <c r="A1074" t="s">
        <v>5036</v>
      </c>
      <c r="B1074" t="s">
        <v>5054</v>
      </c>
      <c r="C1074" t="s">
        <v>234</v>
      </c>
      <c r="D1074" t="str">
        <f>VLOOKUP(C1074,'Programas-Mestrado'!$C:$D,2,0)</f>
        <v>PPGCTS</v>
      </c>
      <c r="E1074" t="s">
        <v>258</v>
      </c>
      <c r="F1074" s="10">
        <v>44805</v>
      </c>
      <c r="G1074" s="10">
        <v>45382</v>
      </c>
      <c r="H1074" t="s">
        <v>987</v>
      </c>
      <c r="I1074" t="s">
        <v>7233</v>
      </c>
      <c r="J1074" t="s">
        <v>1024</v>
      </c>
      <c r="K1074" t="s">
        <v>3351</v>
      </c>
      <c r="N1074" s="30"/>
      <c r="P1074" s="30"/>
      <c r="Q1074" s="30"/>
      <c r="R1074" s="30"/>
      <c r="S1074" s="30"/>
    </row>
    <row r="1075" spans="1:19" x14ac:dyDescent="0.25">
      <c r="A1075" t="s">
        <v>773</v>
      </c>
      <c r="B1075" t="s">
        <v>1615</v>
      </c>
      <c r="C1075" t="s">
        <v>234</v>
      </c>
      <c r="D1075" t="str">
        <f>VLOOKUP(C1075,'Programas-Mestrado'!$C:$D,2,0)</f>
        <v>PPGCTS</v>
      </c>
      <c r="E1075" t="s">
        <v>258</v>
      </c>
      <c r="F1075" s="10">
        <v>43709</v>
      </c>
      <c r="G1075" s="10">
        <v>44439</v>
      </c>
      <c r="H1075" t="s">
        <v>987</v>
      </c>
      <c r="I1075" t="s">
        <v>7233</v>
      </c>
      <c r="J1075" t="s">
        <v>1025</v>
      </c>
      <c r="K1075" t="s">
        <v>3351</v>
      </c>
      <c r="N1075" s="30"/>
      <c r="P1075" s="30"/>
      <c r="Q1075" s="30"/>
      <c r="R1075" s="30"/>
      <c r="S1075" s="30"/>
    </row>
    <row r="1076" spans="1:19" x14ac:dyDescent="0.25">
      <c r="A1076" t="s">
        <v>774</v>
      </c>
      <c r="B1076" t="s">
        <v>1616</v>
      </c>
      <c r="C1076" t="s">
        <v>234</v>
      </c>
      <c r="D1076" t="str">
        <f>VLOOKUP(C1076,'Programas-Mestrado'!$C:$D,2,0)</f>
        <v>PPGCTS</v>
      </c>
      <c r="E1076" t="s">
        <v>258</v>
      </c>
      <c r="F1076" s="10">
        <v>43709</v>
      </c>
      <c r="G1076" s="10">
        <v>44439</v>
      </c>
      <c r="H1076" t="s">
        <v>987</v>
      </c>
      <c r="I1076" t="s">
        <v>7233</v>
      </c>
      <c r="J1076" t="s">
        <v>1024</v>
      </c>
      <c r="K1076" t="s">
        <v>3351</v>
      </c>
      <c r="N1076" s="30"/>
      <c r="P1076" s="30"/>
      <c r="Q1076" s="30"/>
      <c r="R1076" s="30"/>
      <c r="S1076" s="30"/>
    </row>
    <row r="1077" spans="1:19" x14ac:dyDescent="0.25">
      <c r="A1077" t="s">
        <v>4137</v>
      </c>
      <c r="B1077" t="s">
        <v>4155</v>
      </c>
      <c r="C1077" t="s">
        <v>234</v>
      </c>
      <c r="D1077" t="str">
        <f>VLOOKUP(C1077,'Programas-Mestrado'!$C:$D,2,0)</f>
        <v>PPGCTS</v>
      </c>
      <c r="E1077" t="s">
        <v>258</v>
      </c>
      <c r="F1077" s="10">
        <v>44440</v>
      </c>
      <c r="G1077" s="10">
        <v>45169</v>
      </c>
      <c r="H1077" t="s">
        <v>987</v>
      </c>
      <c r="I1077" t="s">
        <v>7233</v>
      </c>
      <c r="J1077" t="s">
        <v>3381</v>
      </c>
      <c r="K1077" t="s">
        <v>3351</v>
      </c>
      <c r="N1077" s="30"/>
      <c r="P1077" s="30"/>
      <c r="Q1077" s="30"/>
      <c r="R1077" s="30"/>
      <c r="S1077" s="30"/>
    </row>
    <row r="1078" spans="1:19" x14ac:dyDescent="0.25">
      <c r="A1078" t="s">
        <v>4324</v>
      </c>
      <c r="B1078" t="s">
        <v>4416</v>
      </c>
      <c r="C1078" t="s">
        <v>234</v>
      </c>
      <c r="D1078" t="str">
        <f>VLOOKUP(C1078,'Programas-Mestrado'!$C:$D,2,0)</f>
        <v>PPGCTS</v>
      </c>
      <c r="E1078" t="s">
        <v>258</v>
      </c>
      <c r="F1078" s="10">
        <v>44621</v>
      </c>
      <c r="G1078" s="10">
        <v>45138</v>
      </c>
      <c r="H1078" t="s">
        <v>987</v>
      </c>
      <c r="I1078" t="s">
        <v>7233</v>
      </c>
      <c r="J1078" t="s">
        <v>1024</v>
      </c>
      <c r="K1078" t="s">
        <v>3351</v>
      </c>
      <c r="N1078" s="30"/>
      <c r="P1078" s="30"/>
      <c r="Q1078" s="30"/>
      <c r="R1078" s="30"/>
      <c r="S1078" s="30"/>
    </row>
    <row r="1079" spans="1:19" x14ac:dyDescent="0.25">
      <c r="A1079" t="s">
        <v>1084</v>
      </c>
      <c r="B1079" t="s">
        <v>1617</v>
      </c>
      <c r="C1079" t="s">
        <v>234</v>
      </c>
      <c r="D1079" t="str">
        <f>VLOOKUP(C1079,'Programas-Mestrado'!$C:$D,2,0)</f>
        <v>PPGCTS</v>
      </c>
      <c r="E1079" t="s">
        <v>258</v>
      </c>
      <c r="F1079" s="10">
        <v>43891</v>
      </c>
      <c r="G1079" s="10">
        <v>44804</v>
      </c>
      <c r="H1079" t="s">
        <v>987</v>
      </c>
      <c r="I1079" t="s">
        <v>7233</v>
      </c>
      <c r="J1079" t="s">
        <v>1025</v>
      </c>
      <c r="K1079" t="s">
        <v>3351</v>
      </c>
      <c r="N1079" s="30"/>
      <c r="P1079" s="30"/>
      <c r="Q1079" s="30"/>
      <c r="R1079" s="30"/>
      <c r="S1079" s="30"/>
    </row>
    <row r="1080" spans="1:19" x14ac:dyDescent="0.25">
      <c r="A1080" t="s">
        <v>4138</v>
      </c>
      <c r="B1080" t="s">
        <v>4156</v>
      </c>
      <c r="C1080" t="s">
        <v>234</v>
      </c>
      <c r="D1080" t="str">
        <f>VLOOKUP(C1080,'Programas-Mestrado'!$C:$D,2,0)</f>
        <v>PPGCTS</v>
      </c>
      <c r="E1080" t="s">
        <v>258</v>
      </c>
      <c r="F1080" s="10">
        <v>44440</v>
      </c>
      <c r="G1080" s="10">
        <v>45046</v>
      </c>
      <c r="H1080" t="s">
        <v>987</v>
      </c>
      <c r="I1080" t="s">
        <v>7233</v>
      </c>
      <c r="J1080" t="s">
        <v>1024</v>
      </c>
      <c r="K1080" t="s">
        <v>3351</v>
      </c>
      <c r="N1080" s="30"/>
      <c r="P1080" s="30"/>
      <c r="Q1080" s="30"/>
      <c r="R1080" s="30"/>
      <c r="S1080" s="30"/>
    </row>
    <row r="1081" spans="1:19" x14ac:dyDescent="0.25">
      <c r="A1081" t="s">
        <v>4139</v>
      </c>
      <c r="B1081" t="s">
        <v>4157</v>
      </c>
      <c r="C1081" t="s">
        <v>234</v>
      </c>
      <c r="D1081" t="str">
        <f>VLOOKUP(C1081,'Programas-Mestrado'!$C:$D,2,0)</f>
        <v>PPGCTS</v>
      </c>
      <c r="E1081" t="s">
        <v>258</v>
      </c>
      <c r="F1081" s="10">
        <v>44440</v>
      </c>
      <c r="G1081" s="10">
        <v>45046</v>
      </c>
      <c r="H1081" t="s">
        <v>987</v>
      </c>
      <c r="I1081" t="s">
        <v>7233</v>
      </c>
      <c r="J1081" t="s">
        <v>1024</v>
      </c>
      <c r="K1081" t="s">
        <v>3351</v>
      </c>
      <c r="N1081" s="30"/>
      <c r="P1081" s="30"/>
      <c r="Q1081" s="30"/>
      <c r="R1081" s="30"/>
      <c r="S1081" s="30"/>
    </row>
    <row r="1082" spans="1:19" x14ac:dyDescent="0.25">
      <c r="A1082" t="s">
        <v>4140</v>
      </c>
      <c r="B1082" t="s">
        <v>4158</v>
      </c>
      <c r="C1082" t="s">
        <v>234</v>
      </c>
      <c r="D1082" t="str">
        <f>VLOOKUP(C1082,'Programas-Mestrado'!$C:$D,2,0)</f>
        <v>PPGCTS</v>
      </c>
      <c r="E1082" t="s">
        <v>258</v>
      </c>
      <c r="F1082" s="10">
        <v>44440</v>
      </c>
      <c r="G1082" s="10">
        <v>45169</v>
      </c>
      <c r="H1082" t="s">
        <v>987</v>
      </c>
      <c r="I1082" t="s">
        <v>7233</v>
      </c>
      <c r="J1082" t="s">
        <v>3381</v>
      </c>
      <c r="K1082" t="s">
        <v>3351</v>
      </c>
      <c r="N1082" s="30"/>
      <c r="P1082" s="30"/>
      <c r="Q1082" s="30"/>
      <c r="R1082" s="30"/>
      <c r="S1082" s="30"/>
    </row>
    <row r="1083" spans="1:19" x14ac:dyDescent="0.25">
      <c r="A1083" t="s">
        <v>5037</v>
      </c>
      <c r="B1083" t="s">
        <v>5055</v>
      </c>
      <c r="C1083" t="s">
        <v>234</v>
      </c>
      <c r="D1083" t="str">
        <f>VLOOKUP(C1083,'Programas-Mestrado'!$C:$D,2,0)</f>
        <v>PPGCTS</v>
      </c>
      <c r="E1083" t="s">
        <v>258</v>
      </c>
      <c r="F1083" s="10">
        <v>44805</v>
      </c>
      <c r="G1083" s="10">
        <v>45443</v>
      </c>
      <c r="H1083" t="s">
        <v>987</v>
      </c>
      <c r="I1083" t="s">
        <v>7233</v>
      </c>
      <c r="J1083" t="s">
        <v>1025</v>
      </c>
      <c r="K1083" t="s">
        <v>3351</v>
      </c>
      <c r="N1083" s="30"/>
      <c r="P1083" s="30"/>
      <c r="Q1083" s="30"/>
      <c r="R1083" s="30"/>
      <c r="S1083" s="30"/>
    </row>
    <row r="1084" spans="1:19" x14ac:dyDescent="0.25">
      <c r="A1084" t="s">
        <v>4141</v>
      </c>
      <c r="B1084" t="s">
        <v>4159</v>
      </c>
      <c r="C1084" t="s">
        <v>234</v>
      </c>
      <c r="D1084" t="str">
        <f>VLOOKUP(C1084,'Programas-Mestrado'!$C:$D,2,0)</f>
        <v>PPGCTS</v>
      </c>
      <c r="E1084" t="s">
        <v>258</v>
      </c>
      <c r="F1084" s="10">
        <v>44440</v>
      </c>
      <c r="G1084" s="10">
        <v>44620</v>
      </c>
      <c r="H1084" t="s">
        <v>987</v>
      </c>
      <c r="I1084" t="s">
        <v>7233</v>
      </c>
      <c r="J1084" t="s">
        <v>1025</v>
      </c>
      <c r="K1084" t="s">
        <v>3351</v>
      </c>
      <c r="N1084" s="30"/>
      <c r="P1084" s="30"/>
      <c r="Q1084" s="30"/>
      <c r="R1084" s="30"/>
      <c r="S1084" s="30"/>
    </row>
    <row r="1085" spans="1:19" x14ac:dyDescent="0.25">
      <c r="A1085" t="s">
        <v>775</v>
      </c>
      <c r="B1085" t="s">
        <v>1618</v>
      </c>
      <c r="C1085" t="s">
        <v>234</v>
      </c>
      <c r="D1085" t="str">
        <f>VLOOKUP(C1085,'Programas-Mestrado'!$C:$D,2,0)</f>
        <v>PPGCTS</v>
      </c>
      <c r="E1085" t="s">
        <v>258</v>
      </c>
      <c r="F1085" s="10">
        <v>43709</v>
      </c>
      <c r="G1085" s="10">
        <v>44255</v>
      </c>
      <c r="H1085" t="s">
        <v>987</v>
      </c>
      <c r="I1085" t="s">
        <v>7233</v>
      </c>
      <c r="J1085" t="s">
        <v>3381</v>
      </c>
      <c r="K1085" t="s">
        <v>3351</v>
      </c>
      <c r="N1085" s="30"/>
      <c r="P1085" s="30"/>
      <c r="Q1085" s="30"/>
      <c r="R1085" s="30"/>
      <c r="S1085" s="30"/>
    </row>
    <row r="1086" spans="1:19" x14ac:dyDescent="0.25">
      <c r="A1086" t="s">
        <v>4142</v>
      </c>
      <c r="B1086" t="s">
        <v>4160</v>
      </c>
      <c r="C1086" t="s">
        <v>234</v>
      </c>
      <c r="D1086" t="str">
        <f>VLOOKUP(C1086,'Programas-Mestrado'!$C:$D,2,0)</f>
        <v>PPGCTS</v>
      </c>
      <c r="E1086" t="s">
        <v>258</v>
      </c>
      <c r="F1086" s="10">
        <v>44440</v>
      </c>
      <c r="G1086" s="10">
        <v>44620</v>
      </c>
      <c r="H1086" t="s">
        <v>987</v>
      </c>
      <c r="I1086" t="s">
        <v>7233</v>
      </c>
      <c r="J1086" t="s">
        <v>1025</v>
      </c>
      <c r="K1086" t="s">
        <v>3351</v>
      </c>
      <c r="N1086" s="30"/>
      <c r="P1086" s="30"/>
      <c r="Q1086" s="30"/>
      <c r="R1086" s="30"/>
      <c r="S1086" s="30"/>
    </row>
    <row r="1087" spans="1:19" x14ac:dyDescent="0.25">
      <c r="A1087" t="s">
        <v>776</v>
      </c>
      <c r="B1087" t="s">
        <v>1619</v>
      </c>
      <c r="C1087" t="s">
        <v>234</v>
      </c>
      <c r="D1087" t="str">
        <f>VLOOKUP(C1087,'Programas-Mestrado'!$C:$D,2,0)</f>
        <v>PPGCTS</v>
      </c>
      <c r="E1087" t="s">
        <v>258</v>
      </c>
      <c r="F1087" s="10">
        <v>43709</v>
      </c>
      <c r="G1087" s="10">
        <v>44439</v>
      </c>
      <c r="H1087" t="s">
        <v>987</v>
      </c>
      <c r="I1087" t="s">
        <v>7233</v>
      </c>
      <c r="J1087" t="s">
        <v>1024</v>
      </c>
      <c r="K1087" t="s">
        <v>3351</v>
      </c>
      <c r="N1087" s="30"/>
      <c r="P1087" s="30"/>
      <c r="Q1087" s="30"/>
      <c r="R1087" s="30"/>
      <c r="S1087" s="30"/>
    </row>
    <row r="1088" spans="1:19" x14ac:dyDescent="0.25">
      <c r="A1088" t="s">
        <v>1086</v>
      </c>
      <c r="B1088" t="s">
        <v>1620</v>
      </c>
      <c r="C1088" t="s">
        <v>234</v>
      </c>
      <c r="D1088" t="str">
        <f>VLOOKUP(C1088,'Programas-Mestrado'!$C:$D,2,0)</f>
        <v>PPGCTS</v>
      </c>
      <c r="E1088" t="s">
        <v>258</v>
      </c>
      <c r="F1088" s="10">
        <v>43891</v>
      </c>
      <c r="G1088" s="10">
        <v>44804</v>
      </c>
      <c r="H1088" t="s">
        <v>987</v>
      </c>
      <c r="I1088" t="s">
        <v>7233</v>
      </c>
      <c r="J1088" t="s">
        <v>1025</v>
      </c>
      <c r="K1088" t="s">
        <v>3351</v>
      </c>
      <c r="N1088" s="30"/>
      <c r="P1088" s="30"/>
      <c r="Q1088" s="30"/>
      <c r="R1088" s="30"/>
      <c r="S1088" s="30"/>
    </row>
    <row r="1089" spans="1:19" x14ac:dyDescent="0.25">
      <c r="A1089" t="s">
        <v>6582</v>
      </c>
      <c r="B1089" t="s">
        <v>6593</v>
      </c>
      <c r="C1089" t="s">
        <v>240</v>
      </c>
      <c r="D1089" t="str">
        <f>VLOOKUP(C1089,'Programas-Mestrado'!$C:$D,2,0)</f>
        <v>PPGEnf</v>
      </c>
      <c r="E1089" t="s">
        <v>517</v>
      </c>
      <c r="F1089" s="10">
        <v>45292</v>
      </c>
      <c r="G1089" s="10">
        <v>45351</v>
      </c>
      <c r="H1089" t="s">
        <v>987</v>
      </c>
      <c r="I1089" t="s">
        <v>7233</v>
      </c>
      <c r="J1089" t="s">
        <v>1024</v>
      </c>
      <c r="K1089" t="s">
        <v>3351</v>
      </c>
      <c r="N1089" s="30"/>
      <c r="P1089" s="30"/>
      <c r="Q1089" s="30"/>
      <c r="R1089" s="30"/>
      <c r="S1089" s="30"/>
    </row>
    <row r="1090" spans="1:19" x14ac:dyDescent="0.25">
      <c r="A1090" t="s">
        <v>1089</v>
      </c>
      <c r="B1090" t="s">
        <v>5962</v>
      </c>
      <c r="C1090" t="s">
        <v>240</v>
      </c>
      <c r="D1090" t="str">
        <f>VLOOKUP(C1090,'Programas-Mestrado'!$C:$D,2,0)</f>
        <v>PPGEnf</v>
      </c>
      <c r="E1090" t="s">
        <v>517</v>
      </c>
      <c r="F1090" s="10">
        <v>44986</v>
      </c>
      <c r="G1090" s="10">
        <v>45138</v>
      </c>
      <c r="H1090" t="s">
        <v>987</v>
      </c>
      <c r="I1090" t="s">
        <v>7233</v>
      </c>
      <c r="J1090" t="s">
        <v>1026</v>
      </c>
      <c r="K1090" t="s">
        <v>3351</v>
      </c>
      <c r="N1090" s="30"/>
      <c r="P1090" s="30"/>
      <c r="Q1090" s="30"/>
      <c r="R1090" s="30"/>
      <c r="S1090" s="30"/>
    </row>
    <row r="1091" spans="1:19" x14ac:dyDescent="0.25">
      <c r="A1091" t="s">
        <v>551</v>
      </c>
      <c r="B1091" t="s">
        <v>3456</v>
      </c>
      <c r="C1091" t="s">
        <v>240</v>
      </c>
      <c r="D1091" t="str">
        <f>VLOOKUP(C1091,'Programas-Mestrado'!$C:$D,2,0)</f>
        <v>PPGEnf</v>
      </c>
      <c r="E1091" t="s">
        <v>517</v>
      </c>
      <c r="F1091" s="10">
        <v>44075</v>
      </c>
      <c r="G1091" s="10">
        <v>44620</v>
      </c>
      <c r="H1091" t="s">
        <v>987</v>
      </c>
      <c r="I1091" t="s">
        <v>7233</v>
      </c>
      <c r="J1091" t="s">
        <v>1024</v>
      </c>
      <c r="K1091" t="s">
        <v>3351</v>
      </c>
      <c r="N1091" s="30"/>
      <c r="P1091" s="30"/>
      <c r="Q1091" s="30"/>
      <c r="R1091" s="30"/>
      <c r="S1091" s="30"/>
    </row>
    <row r="1092" spans="1:19" x14ac:dyDescent="0.25">
      <c r="A1092" t="s">
        <v>551</v>
      </c>
      <c r="B1092" t="s">
        <v>1621</v>
      </c>
      <c r="C1092" t="s">
        <v>240</v>
      </c>
      <c r="D1092" t="str">
        <f>VLOOKUP(C1092,'Programas-Mestrado'!$C:$D,2,0)</f>
        <v>PPGEnf</v>
      </c>
      <c r="E1092" t="s">
        <v>517</v>
      </c>
      <c r="F1092" s="10">
        <v>43709</v>
      </c>
      <c r="G1092" s="10">
        <v>44043</v>
      </c>
      <c r="H1092" t="s">
        <v>987</v>
      </c>
      <c r="I1092" t="s">
        <v>7233</v>
      </c>
      <c r="J1092" t="s">
        <v>3381</v>
      </c>
      <c r="K1092" t="s">
        <v>3351</v>
      </c>
      <c r="N1092" s="30"/>
      <c r="P1092" s="30"/>
      <c r="Q1092" s="30"/>
      <c r="R1092" s="30"/>
      <c r="S1092" s="30"/>
    </row>
    <row r="1093" spans="1:19" x14ac:dyDescent="0.25">
      <c r="A1093" t="s">
        <v>1090</v>
      </c>
      <c r="B1093" t="s">
        <v>4418</v>
      </c>
      <c r="C1093" t="s">
        <v>240</v>
      </c>
      <c r="D1093" t="str">
        <f>VLOOKUP(C1093,'Programas-Mestrado'!$C:$D,2,0)</f>
        <v>PPGEnf</v>
      </c>
      <c r="E1093" t="s">
        <v>517</v>
      </c>
      <c r="F1093" s="10">
        <v>44621</v>
      </c>
      <c r="G1093" s="10">
        <v>44651</v>
      </c>
      <c r="H1093" t="s">
        <v>987</v>
      </c>
      <c r="I1093" t="s">
        <v>7233</v>
      </c>
      <c r="J1093" t="s">
        <v>1027</v>
      </c>
      <c r="K1093" t="s">
        <v>3351</v>
      </c>
      <c r="N1093" s="30"/>
      <c r="P1093" s="30"/>
      <c r="Q1093" s="30"/>
      <c r="R1093" s="30"/>
      <c r="S1093" s="30"/>
    </row>
    <row r="1094" spans="1:19" x14ac:dyDescent="0.25">
      <c r="A1094" t="s">
        <v>6262</v>
      </c>
      <c r="B1094" t="s">
        <v>6267</v>
      </c>
      <c r="C1094" t="s">
        <v>240</v>
      </c>
      <c r="D1094" t="str">
        <f>VLOOKUP(C1094,'Programas-Mestrado'!$C:$D,2,0)</f>
        <v>PPGEnf</v>
      </c>
      <c r="E1094" t="s">
        <v>517</v>
      </c>
      <c r="F1094" s="10">
        <v>45108</v>
      </c>
      <c r="G1094" s="10">
        <v>45351</v>
      </c>
      <c r="H1094" t="s">
        <v>987</v>
      </c>
      <c r="I1094" t="s">
        <v>7233</v>
      </c>
      <c r="J1094" t="s">
        <v>1025</v>
      </c>
      <c r="K1094" t="s">
        <v>3351</v>
      </c>
      <c r="N1094" s="30"/>
      <c r="P1094" s="30"/>
      <c r="Q1094" s="30"/>
      <c r="R1094" s="30"/>
      <c r="S1094" s="30"/>
    </row>
    <row r="1095" spans="1:19" x14ac:dyDescent="0.25">
      <c r="A1095" t="s">
        <v>792</v>
      </c>
      <c r="B1095" t="s">
        <v>4687</v>
      </c>
      <c r="C1095" t="s">
        <v>240</v>
      </c>
      <c r="D1095" t="str">
        <f>VLOOKUP(C1095,'Programas-Mestrado'!$C:$D,2,0)</f>
        <v>PPGEnf</v>
      </c>
      <c r="E1095" t="s">
        <v>517</v>
      </c>
      <c r="F1095" s="10">
        <v>44652</v>
      </c>
      <c r="G1095" s="10">
        <v>45412</v>
      </c>
      <c r="H1095" t="s">
        <v>987</v>
      </c>
      <c r="I1095" t="s">
        <v>7233</v>
      </c>
      <c r="J1095" t="s">
        <v>1025</v>
      </c>
      <c r="K1095" t="s">
        <v>3351</v>
      </c>
      <c r="N1095" s="30"/>
      <c r="P1095" s="30"/>
      <c r="Q1095" s="30"/>
      <c r="R1095" s="30"/>
      <c r="S1095" s="30"/>
    </row>
    <row r="1096" spans="1:19" x14ac:dyDescent="0.25">
      <c r="A1096" t="s">
        <v>1121</v>
      </c>
      <c r="B1096" t="s">
        <v>5785</v>
      </c>
      <c r="C1096" t="s">
        <v>240</v>
      </c>
      <c r="D1096" t="str">
        <f>VLOOKUP(C1096,'Programas-Mestrado'!$C:$D,2,0)</f>
        <v>PPGEnf</v>
      </c>
      <c r="E1096" t="s">
        <v>517</v>
      </c>
      <c r="F1096" s="10">
        <v>44256</v>
      </c>
      <c r="G1096" s="10">
        <v>44985</v>
      </c>
      <c r="H1096" t="s">
        <v>987</v>
      </c>
      <c r="I1096" t="s">
        <v>7233</v>
      </c>
      <c r="J1096" t="s">
        <v>1025</v>
      </c>
      <c r="K1096" t="s">
        <v>3351</v>
      </c>
      <c r="N1096" s="30"/>
      <c r="P1096" s="30"/>
      <c r="Q1096" s="30"/>
      <c r="R1096" s="30"/>
      <c r="S1096" s="30"/>
    </row>
    <row r="1097" spans="1:19" x14ac:dyDescent="0.25">
      <c r="A1097" t="s">
        <v>522</v>
      </c>
      <c r="B1097" t="s">
        <v>1622</v>
      </c>
      <c r="C1097" t="s">
        <v>240</v>
      </c>
      <c r="D1097" t="str">
        <f>VLOOKUP(C1097,'Programas-Mestrado'!$C:$D,2,0)</f>
        <v>PPGEnf</v>
      </c>
      <c r="E1097" t="s">
        <v>517</v>
      </c>
      <c r="F1097" s="10">
        <v>43891</v>
      </c>
      <c r="G1097" s="10">
        <v>44012</v>
      </c>
      <c r="H1097" t="s">
        <v>987</v>
      </c>
      <c r="I1097" t="s">
        <v>7233</v>
      </c>
      <c r="J1097" t="s">
        <v>1025</v>
      </c>
      <c r="K1097" t="s">
        <v>3351</v>
      </c>
      <c r="N1097" s="30"/>
      <c r="P1097" s="30"/>
      <c r="Q1097" s="30"/>
      <c r="R1097" s="30"/>
      <c r="S1097" s="30"/>
    </row>
    <row r="1098" spans="1:19" x14ac:dyDescent="0.25">
      <c r="A1098" t="s">
        <v>3373</v>
      </c>
      <c r="B1098" t="s">
        <v>1623</v>
      </c>
      <c r="C1098" t="s">
        <v>240</v>
      </c>
      <c r="D1098" t="str">
        <f>VLOOKUP(C1098,'Programas-Mestrado'!$C:$D,2,0)</f>
        <v>PPGEnf</v>
      </c>
      <c r="E1098" t="s">
        <v>517</v>
      </c>
      <c r="F1098" s="10">
        <v>43831</v>
      </c>
      <c r="G1098" s="10">
        <v>45199</v>
      </c>
      <c r="H1098" t="s">
        <v>987</v>
      </c>
      <c r="I1098" t="s">
        <v>7233</v>
      </c>
      <c r="J1098" t="s">
        <v>1024</v>
      </c>
      <c r="K1098" t="s">
        <v>3351</v>
      </c>
      <c r="N1098" s="30"/>
      <c r="P1098" s="30"/>
      <c r="Q1098" s="30"/>
      <c r="R1098" s="30"/>
      <c r="S1098" s="30"/>
    </row>
    <row r="1099" spans="1:19" x14ac:dyDescent="0.25">
      <c r="A1099" t="s">
        <v>101</v>
      </c>
      <c r="B1099" t="s">
        <v>2445</v>
      </c>
      <c r="C1099" t="s">
        <v>240</v>
      </c>
      <c r="D1099" t="str">
        <f>VLOOKUP(C1099,'Programas-Mestrado'!$C:$D,2,0)</f>
        <v>PPGEnf</v>
      </c>
      <c r="E1099" t="s">
        <v>517</v>
      </c>
      <c r="F1099" s="10">
        <v>43952</v>
      </c>
      <c r="G1099" s="10">
        <v>45351</v>
      </c>
      <c r="H1099" t="s">
        <v>987</v>
      </c>
      <c r="I1099" t="s">
        <v>7233</v>
      </c>
      <c r="J1099" t="s">
        <v>1025</v>
      </c>
      <c r="K1099" t="s">
        <v>3351</v>
      </c>
      <c r="N1099" s="30"/>
      <c r="P1099" s="30"/>
      <c r="Q1099" s="30"/>
      <c r="R1099" s="30"/>
      <c r="S1099" s="30"/>
    </row>
    <row r="1100" spans="1:19" x14ac:dyDescent="0.25">
      <c r="A1100" t="s">
        <v>1087</v>
      </c>
      <c r="B1100" t="s">
        <v>1624</v>
      </c>
      <c r="C1100" t="s">
        <v>240</v>
      </c>
      <c r="D1100" t="str">
        <f>VLOOKUP(C1100,'Programas-Mestrado'!$C:$D,2,0)</f>
        <v>PPGEnf</v>
      </c>
      <c r="E1100" t="s">
        <v>517</v>
      </c>
      <c r="F1100" s="10">
        <v>43891</v>
      </c>
      <c r="G1100" s="10">
        <v>44255</v>
      </c>
      <c r="H1100" t="s">
        <v>987</v>
      </c>
      <c r="I1100" t="s">
        <v>7233</v>
      </c>
      <c r="J1100" t="s">
        <v>1025</v>
      </c>
      <c r="K1100" t="s">
        <v>3351</v>
      </c>
      <c r="N1100" s="30"/>
      <c r="P1100" s="30"/>
      <c r="Q1100" s="30"/>
      <c r="R1100" s="30"/>
      <c r="S1100" s="30"/>
    </row>
    <row r="1101" spans="1:19" x14ac:dyDescent="0.25">
      <c r="A1101" t="s">
        <v>677</v>
      </c>
      <c r="B1101" t="s">
        <v>3377</v>
      </c>
      <c r="C1101" t="s">
        <v>240</v>
      </c>
      <c r="D1101" t="str">
        <f>VLOOKUP(C1101,'Programas-Mestrado'!$C:$D,2,0)</f>
        <v>PPGEnf</v>
      </c>
      <c r="E1101" t="s">
        <v>517</v>
      </c>
      <c r="F1101" s="10">
        <v>44013</v>
      </c>
      <c r="G1101" s="10">
        <v>45351</v>
      </c>
      <c r="H1101" t="s">
        <v>987</v>
      </c>
      <c r="I1101" t="s">
        <v>7233</v>
      </c>
      <c r="J1101" t="s">
        <v>1025</v>
      </c>
      <c r="K1101" t="s">
        <v>3351</v>
      </c>
      <c r="N1101" s="30"/>
      <c r="P1101" s="30"/>
      <c r="Q1101" s="30"/>
      <c r="R1101" s="30"/>
      <c r="S1101" s="30"/>
    </row>
    <row r="1102" spans="1:19" x14ac:dyDescent="0.25">
      <c r="A1102" t="s">
        <v>1091</v>
      </c>
      <c r="B1102" t="s">
        <v>5428</v>
      </c>
      <c r="C1102" t="s">
        <v>240</v>
      </c>
      <c r="D1102" t="str">
        <f>VLOOKUP(C1102,'Programas-Mestrado'!$C:$D,2,0)</f>
        <v>PPGEnf</v>
      </c>
      <c r="E1102" t="s">
        <v>517</v>
      </c>
      <c r="F1102" s="10">
        <v>44986</v>
      </c>
      <c r="G1102" s="10">
        <v>45016</v>
      </c>
      <c r="H1102" t="s">
        <v>987</v>
      </c>
      <c r="I1102" t="s">
        <v>7233</v>
      </c>
      <c r="J1102" t="s">
        <v>1026</v>
      </c>
      <c r="K1102" t="s">
        <v>3351</v>
      </c>
      <c r="N1102" s="30"/>
      <c r="P1102" s="30"/>
      <c r="Q1102" s="30"/>
      <c r="R1102" s="30"/>
      <c r="S1102" s="30"/>
    </row>
    <row r="1103" spans="1:19" x14ac:dyDescent="0.25">
      <c r="A1103" t="s">
        <v>369</v>
      </c>
      <c r="B1103" t="s">
        <v>1626</v>
      </c>
      <c r="C1103" t="s">
        <v>240</v>
      </c>
      <c r="D1103" t="str">
        <f>VLOOKUP(C1103,'Programas-Mestrado'!$C:$D,2,0)</f>
        <v>PPGEnf</v>
      </c>
      <c r="E1103" t="s">
        <v>517</v>
      </c>
      <c r="F1103" s="10">
        <v>43709</v>
      </c>
      <c r="G1103" s="10">
        <v>44620</v>
      </c>
      <c r="H1103" t="s">
        <v>987</v>
      </c>
      <c r="I1103" t="s">
        <v>7233</v>
      </c>
      <c r="J1103" t="s">
        <v>1025</v>
      </c>
      <c r="K1103" t="s">
        <v>3351</v>
      </c>
      <c r="N1103" s="30"/>
      <c r="P1103" s="30"/>
      <c r="Q1103" s="30"/>
      <c r="R1103" s="30"/>
      <c r="S1103" s="30"/>
    </row>
    <row r="1104" spans="1:19" x14ac:dyDescent="0.25">
      <c r="A1104" t="s">
        <v>6028</v>
      </c>
      <c r="B1104" t="s">
        <v>6084</v>
      </c>
      <c r="C1104" t="s">
        <v>240</v>
      </c>
      <c r="D1104" t="str">
        <f>VLOOKUP(C1104,'Programas-Mestrado'!$C:$D,2,0)</f>
        <v>PPGEnf</v>
      </c>
      <c r="E1104" t="s">
        <v>517</v>
      </c>
      <c r="F1104" s="10">
        <v>45017</v>
      </c>
      <c r="G1104" s="10">
        <v>45046</v>
      </c>
      <c r="H1104" t="s">
        <v>987</v>
      </c>
      <c r="I1104" t="s">
        <v>7233</v>
      </c>
      <c r="J1104" t="s">
        <v>1025</v>
      </c>
      <c r="K1104" t="s">
        <v>3351</v>
      </c>
      <c r="N1104" s="30"/>
      <c r="P1104" s="30"/>
      <c r="Q1104" s="30"/>
      <c r="R1104" s="30"/>
      <c r="S1104" s="30"/>
    </row>
    <row r="1105" spans="1:19" x14ac:dyDescent="0.25">
      <c r="A1105" t="s">
        <v>104</v>
      </c>
      <c r="B1105" t="s">
        <v>1627</v>
      </c>
      <c r="C1105" t="s">
        <v>240</v>
      </c>
      <c r="D1105" t="str">
        <f>VLOOKUP(C1105,'Programas-Mestrado'!$C:$D,2,0)</f>
        <v>PPGEnf</v>
      </c>
      <c r="E1105" t="s">
        <v>517</v>
      </c>
      <c r="F1105" s="10">
        <v>43891</v>
      </c>
      <c r="G1105" s="10">
        <v>45473</v>
      </c>
      <c r="H1105" t="s">
        <v>987</v>
      </c>
      <c r="I1105" t="s">
        <v>7233</v>
      </c>
      <c r="J1105" t="s">
        <v>1024</v>
      </c>
      <c r="K1105" t="s">
        <v>3351</v>
      </c>
      <c r="N1105" s="30"/>
      <c r="P1105" s="30"/>
      <c r="Q1105" s="30"/>
      <c r="R1105" s="30"/>
      <c r="S1105" s="30"/>
    </row>
    <row r="1106" spans="1:19" x14ac:dyDescent="0.25">
      <c r="A1106" t="s">
        <v>1088</v>
      </c>
      <c r="B1106" t="s">
        <v>1628</v>
      </c>
      <c r="C1106" t="s">
        <v>240</v>
      </c>
      <c r="D1106" t="str">
        <f>VLOOKUP(C1106,'Programas-Mestrado'!$C:$D,2,0)</f>
        <v>PPGEnf</v>
      </c>
      <c r="E1106" t="s">
        <v>517</v>
      </c>
      <c r="F1106" s="10">
        <v>43891</v>
      </c>
      <c r="G1106" s="10">
        <v>45351</v>
      </c>
      <c r="H1106" t="s">
        <v>987</v>
      </c>
      <c r="I1106" t="s">
        <v>7233</v>
      </c>
      <c r="J1106" t="s">
        <v>1025</v>
      </c>
      <c r="K1106" t="s">
        <v>3351</v>
      </c>
      <c r="N1106" s="30"/>
      <c r="P1106" s="30"/>
      <c r="Q1106" s="30"/>
      <c r="R1106" s="30"/>
      <c r="S1106" s="30"/>
    </row>
    <row r="1107" spans="1:19" x14ac:dyDescent="0.25">
      <c r="A1107" t="s">
        <v>941</v>
      </c>
      <c r="B1107" t="s">
        <v>1629</v>
      </c>
      <c r="C1107" t="s">
        <v>240</v>
      </c>
      <c r="D1107" t="str">
        <f>VLOOKUP(C1107,'Programas-Mestrado'!$C:$D,2,0)</f>
        <v>PPGEnf</v>
      </c>
      <c r="E1107" t="s">
        <v>517</v>
      </c>
      <c r="F1107" s="10">
        <v>43709</v>
      </c>
      <c r="G1107" s="10">
        <v>45199</v>
      </c>
      <c r="H1107" t="s">
        <v>987</v>
      </c>
      <c r="I1107" t="s">
        <v>7233</v>
      </c>
      <c r="J1107" t="s">
        <v>1024</v>
      </c>
      <c r="K1107" t="s">
        <v>3351</v>
      </c>
      <c r="N1107" s="30"/>
      <c r="P1107" s="30"/>
      <c r="Q1107" s="30"/>
      <c r="R1107" s="30"/>
      <c r="S1107" s="30"/>
    </row>
    <row r="1108" spans="1:19" x14ac:dyDescent="0.25">
      <c r="A1108" t="s">
        <v>3393</v>
      </c>
      <c r="B1108" t="s">
        <v>3400</v>
      </c>
      <c r="C1108" t="s">
        <v>240</v>
      </c>
      <c r="D1108" t="str">
        <f>VLOOKUP(C1108,'Programas-Mestrado'!$C:$D,2,0)</f>
        <v>PPGEnf</v>
      </c>
      <c r="E1108" t="s">
        <v>258</v>
      </c>
      <c r="F1108" s="10">
        <v>44044</v>
      </c>
      <c r="G1108" s="10">
        <v>44500</v>
      </c>
      <c r="H1108" t="s">
        <v>987</v>
      </c>
      <c r="I1108" t="s">
        <v>7233</v>
      </c>
      <c r="J1108" t="s">
        <v>1027</v>
      </c>
      <c r="K1108" t="s">
        <v>3351</v>
      </c>
      <c r="N1108" s="30"/>
      <c r="P1108" s="30"/>
      <c r="Q1108" s="30"/>
      <c r="R1108" s="30"/>
      <c r="S1108" s="30"/>
    </row>
    <row r="1109" spans="1:19" x14ac:dyDescent="0.25">
      <c r="A1109" t="s">
        <v>4325</v>
      </c>
      <c r="B1109" t="s">
        <v>4420</v>
      </c>
      <c r="C1109" t="s">
        <v>240</v>
      </c>
      <c r="D1109" t="str">
        <f>VLOOKUP(C1109,'Programas-Mestrado'!$C:$D,2,0)</f>
        <v>PPGEnf</v>
      </c>
      <c r="E1109" t="s">
        <v>258</v>
      </c>
      <c r="F1109" s="10">
        <v>44621</v>
      </c>
      <c r="G1109" s="10">
        <v>45351</v>
      </c>
      <c r="H1109" t="s">
        <v>987</v>
      </c>
      <c r="I1109" t="s">
        <v>7233</v>
      </c>
      <c r="J1109" t="s">
        <v>1024</v>
      </c>
      <c r="K1109" t="s">
        <v>3351</v>
      </c>
      <c r="N1109" s="30"/>
      <c r="P1109" s="30"/>
      <c r="Q1109" s="30"/>
      <c r="R1109" s="30"/>
      <c r="S1109" s="30"/>
    </row>
    <row r="1110" spans="1:19" x14ac:dyDescent="0.25">
      <c r="A1110" t="s">
        <v>6029</v>
      </c>
      <c r="B1110" t="s">
        <v>6085</v>
      </c>
      <c r="C1110" t="s">
        <v>240</v>
      </c>
      <c r="D1110" t="str">
        <f>VLOOKUP(C1110,'Programas-Mestrado'!$C:$D,2,0)</f>
        <v>PPGEnf</v>
      </c>
      <c r="E1110" t="s">
        <v>258</v>
      </c>
      <c r="F1110" s="10">
        <v>45017</v>
      </c>
      <c r="G1110" s="10">
        <v>45351</v>
      </c>
      <c r="H1110" t="s">
        <v>987</v>
      </c>
      <c r="I1110" t="s">
        <v>7233</v>
      </c>
      <c r="J1110" t="s">
        <v>1024</v>
      </c>
      <c r="K1110" t="s">
        <v>3351</v>
      </c>
      <c r="N1110" s="30"/>
      <c r="P1110" s="30"/>
      <c r="Q1110" s="30"/>
      <c r="R1110" s="30"/>
      <c r="S1110" s="30"/>
    </row>
    <row r="1111" spans="1:19" x14ac:dyDescent="0.25">
      <c r="A1111" t="s">
        <v>3574</v>
      </c>
      <c r="B1111" t="s">
        <v>3644</v>
      </c>
      <c r="C1111" t="s">
        <v>240</v>
      </c>
      <c r="D1111" t="str">
        <f>VLOOKUP(C1111,'Programas-Mestrado'!$C:$D,2,0)</f>
        <v>PPGEnf</v>
      </c>
      <c r="E1111" t="s">
        <v>258</v>
      </c>
      <c r="F1111" s="10">
        <v>44256</v>
      </c>
      <c r="G1111" s="10">
        <v>44957</v>
      </c>
      <c r="H1111" t="s">
        <v>987</v>
      </c>
      <c r="I1111" t="s">
        <v>7233</v>
      </c>
      <c r="J1111" t="s">
        <v>1025</v>
      </c>
      <c r="K1111" t="s">
        <v>3351</v>
      </c>
      <c r="N1111" s="30"/>
      <c r="P1111" s="30"/>
      <c r="Q1111" s="30"/>
      <c r="R1111" s="30"/>
      <c r="S1111" s="30"/>
    </row>
    <row r="1112" spans="1:19" x14ac:dyDescent="0.25">
      <c r="A1112" t="s">
        <v>4326</v>
      </c>
      <c r="B1112" t="s">
        <v>4421</v>
      </c>
      <c r="C1112" t="s">
        <v>240</v>
      </c>
      <c r="D1112" t="str">
        <f>VLOOKUP(C1112,'Programas-Mestrado'!$C:$D,2,0)</f>
        <v>PPGEnf</v>
      </c>
      <c r="E1112" t="s">
        <v>258</v>
      </c>
      <c r="F1112" s="10">
        <v>44621</v>
      </c>
      <c r="G1112" s="10">
        <v>44957</v>
      </c>
      <c r="H1112" t="s">
        <v>987</v>
      </c>
      <c r="I1112" t="s">
        <v>7233</v>
      </c>
      <c r="J1112" t="s">
        <v>1025</v>
      </c>
      <c r="K1112" t="s">
        <v>3351</v>
      </c>
      <c r="N1112" s="30"/>
      <c r="P1112" s="30"/>
      <c r="Q1112" s="30"/>
      <c r="R1112" s="30"/>
      <c r="S1112" s="30"/>
    </row>
    <row r="1113" spans="1:19" x14ac:dyDescent="0.25">
      <c r="A1113" t="s">
        <v>789</v>
      </c>
      <c r="B1113" t="s">
        <v>1630</v>
      </c>
      <c r="C1113" t="s">
        <v>240</v>
      </c>
      <c r="D1113" t="str">
        <f>VLOOKUP(C1113,'Programas-Mestrado'!$C:$D,2,0)</f>
        <v>PPGEnf</v>
      </c>
      <c r="E1113" t="s">
        <v>258</v>
      </c>
      <c r="F1113" s="10">
        <v>43709</v>
      </c>
      <c r="G1113" s="10">
        <v>44043</v>
      </c>
      <c r="H1113" t="s">
        <v>987</v>
      </c>
      <c r="I1113" t="s">
        <v>7233</v>
      </c>
      <c r="J1113" t="s">
        <v>1025</v>
      </c>
      <c r="K1113" t="s">
        <v>3351</v>
      </c>
      <c r="N1113" s="30"/>
      <c r="P1113" s="30"/>
      <c r="Q1113" s="30"/>
      <c r="R1113" s="30"/>
      <c r="S1113" s="30"/>
    </row>
    <row r="1114" spans="1:19" x14ac:dyDescent="0.25">
      <c r="A1114" t="s">
        <v>790</v>
      </c>
      <c r="B1114" t="s">
        <v>1631</v>
      </c>
      <c r="C1114" t="s">
        <v>240</v>
      </c>
      <c r="D1114" t="str">
        <f>VLOOKUP(C1114,'Programas-Mestrado'!$C:$D,2,0)</f>
        <v>PPGEnf</v>
      </c>
      <c r="E1114" t="s">
        <v>258</v>
      </c>
      <c r="F1114" s="10">
        <v>43709</v>
      </c>
      <c r="G1114" s="10">
        <v>44347</v>
      </c>
      <c r="H1114" t="s">
        <v>987</v>
      </c>
      <c r="I1114" t="s">
        <v>7233</v>
      </c>
      <c r="J1114" t="s">
        <v>1024</v>
      </c>
      <c r="K1114" t="s">
        <v>3351</v>
      </c>
      <c r="N1114" s="30"/>
      <c r="P1114" s="30"/>
      <c r="Q1114" s="30"/>
      <c r="R1114" s="30"/>
      <c r="S1114" s="30"/>
    </row>
    <row r="1115" spans="1:19" x14ac:dyDescent="0.25">
      <c r="A1115" t="s">
        <v>4887</v>
      </c>
      <c r="B1115" t="s">
        <v>4930</v>
      </c>
      <c r="C1115" t="s">
        <v>240</v>
      </c>
      <c r="D1115" t="str">
        <f>VLOOKUP(C1115,'Programas-Mestrado'!$C:$D,2,0)</f>
        <v>PPGEnf</v>
      </c>
      <c r="E1115" t="s">
        <v>258</v>
      </c>
      <c r="F1115" s="10">
        <v>44774</v>
      </c>
      <c r="G1115" s="10">
        <v>44957</v>
      </c>
      <c r="H1115" t="s">
        <v>987</v>
      </c>
      <c r="I1115" t="s">
        <v>7233</v>
      </c>
      <c r="J1115" t="s">
        <v>1025</v>
      </c>
      <c r="K1115" t="s">
        <v>3351</v>
      </c>
      <c r="N1115" s="30"/>
      <c r="P1115" s="30"/>
      <c r="Q1115" s="30"/>
      <c r="R1115" s="30"/>
      <c r="S1115" s="30"/>
    </row>
    <row r="1116" spans="1:19" x14ac:dyDescent="0.25">
      <c r="A1116" t="s">
        <v>1089</v>
      </c>
      <c r="B1116" t="s">
        <v>1633</v>
      </c>
      <c r="C1116" t="s">
        <v>240</v>
      </c>
      <c r="D1116" t="str">
        <f>VLOOKUP(C1116,'Programas-Mestrado'!$C:$D,2,0)</f>
        <v>PPGEnf</v>
      </c>
      <c r="E1116" t="s">
        <v>258</v>
      </c>
      <c r="F1116" s="10">
        <v>43891</v>
      </c>
      <c r="G1116" s="10">
        <v>44620</v>
      </c>
      <c r="H1116" t="s">
        <v>987</v>
      </c>
      <c r="I1116" t="s">
        <v>7233</v>
      </c>
      <c r="J1116" t="s">
        <v>1024</v>
      </c>
      <c r="K1116" t="s">
        <v>3351</v>
      </c>
      <c r="N1116" s="30"/>
      <c r="P1116" s="30"/>
      <c r="Q1116" s="30"/>
      <c r="R1116" s="30"/>
      <c r="S1116" s="30"/>
    </row>
    <row r="1117" spans="1:19" x14ac:dyDescent="0.25">
      <c r="A1117" t="s">
        <v>1090</v>
      </c>
      <c r="B1117" t="s">
        <v>1634</v>
      </c>
      <c r="C1117" t="s">
        <v>240</v>
      </c>
      <c r="D1117" t="str">
        <f>VLOOKUP(C1117,'Programas-Mestrado'!$C:$D,2,0)</f>
        <v>PPGEnf</v>
      </c>
      <c r="E1117" t="s">
        <v>258</v>
      </c>
      <c r="F1117" s="10">
        <v>43891</v>
      </c>
      <c r="G1117" s="10">
        <v>44620</v>
      </c>
      <c r="H1117" t="s">
        <v>987</v>
      </c>
      <c r="I1117" t="s">
        <v>7233</v>
      </c>
      <c r="J1117" t="s">
        <v>1024</v>
      </c>
      <c r="K1117" t="s">
        <v>3351</v>
      </c>
      <c r="N1117" s="30"/>
      <c r="P1117" s="30"/>
      <c r="Q1117" s="30"/>
      <c r="R1117" s="30"/>
      <c r="S1117" s="30"/>
    </row>
    <row r="1118" spans="1:19" x14ac:dyDescent="0.25">
      <c r="A1118" t="s">
        <v>3575</v>
      </c>
      <c r="B1118" t="s">
        <v>3645</v>
      </c>
      <c r="C1118" t="s">
        <v>240</v>
      </c>
      <c r="D1118" t="str">
        <f>VLOOKUP(C1118,'Programas-Mestrado'!$C:$D,2,0)</f>
        <v>PPGEnf</v>
      </c>
      <c r="E1118" t="s">
        <v>258</v>
      </c>
      <c r="F1118" s="10">
        <v>44256</v>
      </c>
      <c r="G1118" s="10">
        <v>44500</v>
      </c>
      <c r="H1118" t="s">
        <v>987</v>
      </c>
      <c r="I1118" t="s">
        <v>7233</v>
      </c>
      <c r="J1118" t="s">
        <v>1025</v>
      </c>
      <c r="K1118" t="s">
        <v>3351</v>
      </c>
      <c r="N1118" s="30"/>
      <c r="P1118" s="30"/>
      <c r="Q1118" s="30"/>
      <c r="R1118" s="30"/>
      <c r="S1118" s="30"/>
    </row>
    <row r="1119" spans="1:19" x14ac:dyDescent="0.25">
      <c r="A1119" t="s">
        <v>5618</v>
      </c>
      <c r="B1119" t="s">
        <v>5786</v>
      </c>
      <c r="C1119" t="s">
        <v>240</v>
      </c>
      <c r="D1119" t="str">
        <f>VLOOKUP(C1119,'Programas-Mestrado'!$C:$D,2,0)</f>
        <v>PPGEnf</v>
      </c>
      <c r="E1119" t="s">
        <v>258</v>
      </c>
      <c r="F1119" s="10">
        <v>44621</v>
      </c>
      <c r="G1119" s="10">
        <v>44985</v>
      </c>
      <c r="H1119" t="s">
        <v>987</v>
      </c>
      <c r="I1119" t="s">
        <v>7233</v>
      </c>
      <c r="J1119" t="s">
        <v>1024</v>
      </c>
      <c r="K1119" t="s">
        <v>3351</v>
      </c>
      <c r="N1119" s="30"/>
      <c r="P1119" s="30"/>
      <c r="Q1119" s="30"/>
      <c r="R1119" s="30"/>
      <c r="S1119" s="30"/>
    </row>
    <row r="1120" spans="1:19" x14ac:dyDescent="0.25">
      <c r="A1120" t="s">
        <v>5310</v>
      </c>
      <c r="B1120" t="s">
        <v>5430</v>
      </c>
      <c r="C1120" t="s">
        <v>240</v>
      </c>
      <c r="D1120" t="str">
        <f>VLOOKUP(C1120,'Programas-Mestrado'!$C:$D,2,0)</f>
        <v>PPGEnf</v>
      </c>
      <c r="E1120" t="s">
        <v>258</v>
      </c>
      <c r="F1120" s="10">
        <v>44986</v>
      </c>
      <c r="G1120" s="10">
        <v>45291</v>
      </c>
      <c r="H1120" t="s">
        <v>987</v>
      </c>
      <c r="I1120" t="s">
        <v>7233</v>
      </c>
      <c r="J1120" t="s">
        <v>1025</v>
      </c>
      <c r="K1120" t="s">
        <v>3351</v>
      </c>
      <c r="N1120" s="30"/>
      <c r="P1120" s="30"/>
      <c r="Q1120" s="30"/>
      <c r="R1120" s="30"/>
      <c r="S1120" s="30"/>
    </row>
    <row r="1121" spans="1:19" x14ac:dyDescent="0.25">
      <c r="A1121" t="s">
        <v>3943</v>
      </c>
      <c r="B1121" t="s">
        <v>3951</v>
      </c>
      <c r="C1121" t="s">
        <v>240</v>
      </c>
      <c r="D1121" t="str">
        <f>VLOOKUP(C1121,'Programas-Mestrado'!$C:$D,2,0)</f>
        <v>PPGEnf</v>
      </c>
      <c r="E1121" t="s">
        <v>258</v>
      </c>
      <c r="F1121" s="10">
        <v>44348</v>
      </c>
      <c r="G1121" s="10">
        <v>44620</v>
      </c>
      <c r="H1121" t="s">
        <v>987</v>
      </c>
      <c r="I1121" t="s">
        <v>7233</v>
      </c>
      <c r="J1121" t="s">
        <v>1025</v>
      </c>
      <c r="K1121" t="s">
        <v>3351</v>
      </c>
      <c r="N1121" s="30"/>
      <c r="P1121" s="30"/>
      <c r="Q1121" s="30"/>
      <c r="R1121" s="30"/>
      <c r="S1121" s="30"/>
    </row>
    <row r="1122" spans="1:19" x14ac:dyDescent="0.25">
      <c r="A1122" t="s">
        <v>792</v>
      </c>
      <c r="B1122" t="s">
        <v>1635</v>
      </c>
      <c r="C1122" t="s">
        <v>240</v>
      </c>
      <c r="D1122" t="str">
        <f>VLOOKUP(C1122,'Programas-Mestrado'!$C:$D,2,0)</f>
        <v>PPGEnf</v>
      </c>
      <c r="E1122" t="s">
        <v>258</v>
      </c>
      <c r="F1122" s="10">
        <v>43709</v>
      </c>
      <c r="G1122" s="10">
        <v>44255</v>
      </c>
      <c r="H1122" t="s">
        <v>987</v>
      </c>
      <c r="I1122" t="s">
        <v>7233</v>
      </c>
      <c r="J1122" t="s">
        <v>1025</v>
      </c>
      <c r="K1122" t="s">
        <v>3351</v>
      </c>
      <c r="N1122" s="30"/>
      <c r="P1122" s="30"/>
      <c r="Q1122" s="30"/>
      <c r="R1122" s="30"/>
      <c r="S1122" s="30"/>
    </row>
    <row r="1123" spans="1:19" x14ac:dyDescent="0.25">
      <c r="A1123" t="s">
        <v>1234</v>
      </c>
      <c r="B1123" t="s">
        <v>2005</v>
      </c>
      <c r="C1123" t="s">
        <v>240</v>
      </c>
      <c r="D1123" t="str">
        <f>VLOOKUP(C1123,'Programas-Mestrado'!$C:$D,2,0)</f>
        <v>PPGEnf</v>
      </c>
      <c r="E1123" t="s">
        <v>258</v>
      </c>
      <c r="F1123" s="10">
        <v>43891</v>
      </c>
      <c r="G1123" s="10">
        <v>44620</v>
      </c>
      <c r="H1123" t="s">
        <v>987</v>
      </c>
      <c r="I1123" t="s">
        <v>7233</v>
      </c>
      <c r="J1123" t="s">
        <v>1024</v>
      </c>
      <c r="K1123" t="s">
        <v>3351</v>
      </c>
      <c r="N1123" s="30"/>
      <c r="P1123" s="30"/>
      <c r="Q1123" s="30"/>
      <c r="R1123" s="30"/>
      <c r="S1123" s="30"/>
    </row>
    <row r="1124" spans="1:19" x14ac:dyDescent="0.25">
      <c r="A1124" t="s">
        <v>4327</v>
      </c>
      <c r="B1124" t="s">
        <v>4422</v>
      </c>
      <c r="C1124" t="s">
        <v>240</v>
      </c>
      <c r="D1124" t="str">
        <f>VLOOKUP(C1124,'Programas-Mestrado'!$C:$D,2,0)</f>
        <v>PPGEnf</v>
      </c>
      <c r="E1124" t="s">
        <v>258</v>
      </c>
      <c r="F1124" s="10">
        <v>44621</v>
      </c>
      <c r="G1124" s="10">
        <v>45351</v>
      </c>
      <c r="H1124" t="s">
        <v>987</v>
      </c>
      <c r="I1124" t="s">
        <v>7233</v>
      </c>
      <c r="J1124" t="s">
        <v>1024</v>
      </c>
      <c r="K1124" t="s">
        <v>3351</v>
      </c>
      <c r="N1124" s="30"/>
      <c r="P1124" s="30"/>
      <c r="Q1124" s="30"/>
      <c r="R1124" s="30"/>
      <c r="S1124" s="30"/>
    </row>
    <row r="1125" spans="1:19" x14ac:dyDescent="0.25">
      <c r="A1125" t="s">
        <v>4328</v>
      </c>
      <c r="B1125" t="s">
        <v>4423</v>
      </c>
      <c r="C1125" t="s">
        <v>240</v>
      </c>
      <c r="D1125" t="str">
        <f>VLOOKUP(C1125,'Programas-Mestrado'!$C:$D,2,0)</f>
        <v>PPGEnf</v>
      </c>
      <c r="E1125" t="s">
        <v>258</v>
      </c>
      <c r="F1125" s="10">
        <v>44621</v>
      </c>
      <c r="G1125" s="10">
        <v>45351</v>
      </c>
      <c r="H1125" t="s">
        <v>987</v>
      </c>
      <c r="I1125" t="s">
        <v>7233</v>
      </c>
      <c r="J1125" t="s">
        <v>1025</v>
      </c>
      <c r="K1125" t="s">
        <v>3351</v>
      </c>
      <c r="N1125" s="30"/>
      <c r="P1125" s="30"/>
      <c r="Q1125" s="30"/>
      <c r="R1125" s="30"/>
      <c r="S1125" s="30"/>
    </row>
    <row r="1126" spans="1:19" x14ac:dyDescent="0.25">
      <c r="A1126" t="s">
        <v>4329</v>
      </c>
      <c r="B1126" t="s">
        <v>4424</v>
      </c>
      <c r="C1126" t="s">
        <v>240</v>
      </c>
      <c r="D1126" t="str">
        <f>VLOOKUP(C1126,'Programas-Mestrado'!$C:$D,2,0)</f>
        <v>PPGEnf</v>
      </c>
      <c r="E1126" t="s">
        <v>258</v>
      </c>
      <c r="F1126" s="10">
        <v>44621</v>
      </c>
      <c r="G1126" s="10">
        <v>45351</v>
      </c>
      <c r="H1126" t="s">
        <v>987</v>
      </c>
      <c r="I1126" t="s">
        <v>7233</v>
      </c>
      <c r="J1126" t="s">
        <v>1024</v>
      </c>
      <c r="K1126" t="s">
        <v>3351</v>
      </c>
      <c r="N1126" s="30"/>
      <c r="P1126" s="30"/>
      <c r="Q1126" s="30"/>
      <c r="R1126" s="30"/>
      <c r="S1126" s="30"/>
    </row>
    <row r="1127" spans="1:19" x14ac:dyDescent="0.25">
      <c r="A1127" t="s">
        <v>793</v>
      </c>
      <c r="B1127" t="s">
        <v>1636</v>
      </c>
      <c r="C1127" t="s">
        <v>240</v>
      </c>
      <c r="D1127" t="str">
        <f>VLOOKUP(C1127,'Programas-Mestrado'!$C:$D,2,0)</f>
        <v>PPGEnf</v>
      </c>
      <c r="E1127" t="s">
        <v>258</v>
      </c>
      <c r="F1127" s="10">
        <v>43709</v>
      </c>
      <c r="G1127" s="10">
        <v>44255</v>
      </c>
      <c r="H1127" t="s">
        <v>987</v>
      </c>
      <c r="I1127" t="s">
        <v>7233</v>
      </c>
      <c r="J1127" t="s">
        <v>1024</v>
      </c>
      <c r="K1127" t="s">
        <v>3351</v>
      </c>
      <c r="N1127" s="30"/>
      <c r="P1127" s="30"/>
      <c r="Q1127" s="30"/>
      <c r="R1127" s="30"/>
      <c r="S1127" s="30"/>
    </row>
    <row r="1128" spans="1:19" x14ac:dyDescent="0.25">
      <c r="A1128" t="s">
        <v>5312</v>
      </c>
      <c r="B1128" t="s">
        <v>5432</v>
      </c>
      <c r="C1128" t="s">
        <v>240</v>
      </c>
      <c r="D1128" t="str">
        <f>VLOOKUP(C1128,'Programas-Mestrado'!$C:$D,2,0)</f>
        <v>PPGEnf</v>
      </c>
      <c r="E1128" t="s">
        <v>258</v>
      </c>
      <c r="F1128" s="10">
        <v>44986</v>
      </c>
      <c r="G1128" s="10">
        <v>45351</v>
      </c>
      <c r="H1128" t="s">
        <v>987</v>
      </c>
      <c r="I1128" t="s">
        <v>7233</v>
      </c>
      <c r="J1128" t="s">
        <v>1025</v>
      </c>
      <c r="K1128" t="s">
        <v>3351</v>
      </c>
      <c r="N1128" s="30"/>
      <c r="P1128" s="30"/>
      <c r="Q1128" s="30"/>
      <c r="R1128" s="30"/>
      <c r="S1128" s="30"/>
    </row>
    <row r="1129" spans="1:19" x14ac:dyDescent="0.25">
      <c r="A1129" t="s">
        <v>5619</v>
      </c>
      <c r="B1129" t="s">
        <v>5787</v>
      </c>
      <c r="C1129" t="s">
        <v>240</v>
      </c>
      <c r="D1129" t="str">
        <f>VLOOKUP(C1129,'Programas-Mestrado'!$C:$D,2,0)</f>
        <v>PPGEnf</v>
      </c>
      <c r="E1129" t="s">
        <v>258</v>
      </c>
      <c r="F1129" s="10">
        <v>44621</v>
      </c>
      <c r="G1129" s="10">
        <v>44985</v>
      </c>
      <c r="H1129" t="s">
        <v>987</v>
      </c>
      <c r="I1129" t="s">
        <v>7233</v>
      </c>
      <c r="J1129" t="s">
        <v>1025</v>
      </c>
      <c r="K1129" t="s">
        <v>3351</v>
      </c>
      <c r="N1129" s="30"/>
      <c r="P1129" s="30"/>
      <c r="Q1129" s="30"/>
      <c r="R1129" s="30"/>
      <c r="S1129" s="30"/>
    </row>
    <row r="1130" spans="1:19" x14ac:dyDescent="0.25">
      <c r="A1130" t="s">
        <v>3375</v>
      </c>
      <c r="B1130" t="s">
        <v>3378</v>
      </c>
      <c r="C1130" t="s">
        <v>240</v>
      </c>
      <c r="D1130" t="str">
        <f>VLOOKUP(C1130,'Programas-Mestrado'!$C:$D,2,0)</f>
        <v>PPGEnf</v>
      </c>
      <c r="E1130" t="s">
        <v>258</v>
      </c>
      <c r="F1130" s="10">
        <v>44013</v>
      </c>
      <c r="G1130" s="10">
        <v>44620</v>
      </c>
      <c r="H1130" t="s">
        <v>987</v>
      </c>
      <c r="I1130" t="s">
        <v>7233</v>
      </c>
      <c r="J1130" t="s">
        <v>1024</v>
      </c>
      <c r="K1130" t="s">
        <v>3351</v>
      </c>
      <c r="N1130" s="30"/>
      <c r="P1130" s="30"/>
      <c r="Q1130" s="30"/>
      <c r="R1130" s="30"/>
      <c r="S1130" s="30"/>
    </row>
    <row r="1131" spans="1:19" x14ac:dyDescent="0.25">
      <c r="A1131" t="s">
        <v>796</v>
      </c>
      <c r="B1131" t="s">
        <v>1637</v>
      </c>
      <c r="C1131" t="s">
        <v>240</v>
      </c>
      <c r="D1131" t="str">
        <f>VLOOKUP(C1131,'Programas-Mestrado'!$C:$D,2,0)</f>
        <v>PPGEnf</v>
      </c>
      <c r="E1131" t="s">
        <v>258</v>
      </c>
      <c r="F1131" s="10">
        <v>43709</v>
      </c>
      <c r="G1131" s="10">
        <v>44347</v>
      </c>
      <c r="H1131" t="s">
        <v>987</v>
      </c>
      <c r="I1131" t="s">
        <v>7233</v>
      </c>
      <c r="J1131" t="s">
        <v>1024</v>
      </c>
      <c r="K1131" t="s">
        <v>3351</v>
      </c>
      <c r="N1131" s="30"/>
      <c r="P1131" s="30"/>
      <c r="Q1131" s="30"/>
      <c r="R1131" s="30"/>
      <c r="S1131" s="30"/>
    </row>
    <row r="1132" spans="1:19" x14ac:dyDescent="0.25">
      <c r="A1132" t="s">
        <v>3944</v>
      </c>
      <c r="B1132" t="s">
        <v>3952</v>
      </c>
      <c r="C1132" t="s">
        <v>240</v>
      </c>
      <c r="D1132" t="str">
        <f>VLOOKUP(C1132,'Programas-Mestrado'!$C:$D,2,0)</f>
        <v>PPGEnf</v>
      </c>
      <c r="E1132" t="s">
        <v>258</v>
      </c>
      <c r="F1132" s="10">
        <v>44348</v>
      </c>
      <c r="G1132" s="10">
        <v>44620</v>
      </c>
      <c r="H1132" t="s">
        <v>987</v>
      </c>
      <c r="I1132" t="s">
        <v>7233</v>
      </c>
      <c r="J1132" t="s">
        <v>1024</v>
      </c>
      <c r="K1132" t="s">
        <v>3351</v>
      </c>
      <c r="N1132" s="30"/>
      <c r="P1132" s="30"/>
      <c r="Q1132" s="30"/>
      <c r="R1132" s="30"/>
      <c r="S1132" s="30"/>
    </row>
    <row r="1133" spans="1:19" x14ac:dyDescent="0.25">
      <c r="A1133" t="s">
        <v>2448</v>
      </c>
      <c r="B1133" t="s">
        <v>2452</v>
      </c>
      <c r="C1133" t="s">
        <v>240</v>
      </c>
      <c r="D1133" t="str">
        <f>VLOOKUP(C1133,'Programas-Mestrado'!$C:$D,2,0)</f>
        <v>PPGEnf</v>
      </c>
      <c r="E1133" t="s">
        <v>258</v>
      </c>
      <c r="F1133" s="10">
        <v>43983</v>
      </c>
      <c r="G1133" s="10">
        <v>44620</v>
      </c>
      <c r="H1133" t="s">
        <v>987</v>
      </c>
      <c r="I1133" t="s">
        <v>7233</v>
      </c>
      <c r="J1133" t="s">
        <v>1024</v>
      </c>
      <c r="K1133" t="s">
        <v>3351</v>
      </c>
      <c r="N1133" s="30"/>
      <c r="P1133" s="30"/>
      <c r="Q1133" s="30"/>
      <c r="R1133" s="30"/>
      <c r="S1133" s="30"/>
    </row>
    <row r="1134" spans="1:19" x14ac:dyDescent="0.25">
      <c r="A1134" t="s">
        <v>5923</v>
      </c>
      <c r="B1134" t="s">
        <v>5964</v>
      </c>
      <c r="C1134" t="s">
        <v>240</v>
      </c>
      <c r="D1134" t="str">
        <f>VLOOKUP(C1134,'Programas-Mestrado'!$C:$D,2,0)</f>
        <v>PPGEnf</v>
      </c>
      <c r="E1134" t="s">
        <v>258</v>
      </c>
      <c r="F1134" s="10">
        <v>44986</v>
      </c>
      <c r="G1134" s="10">
        <v>45016</v>
      </c>
      <c r="H1134" t="s">
        <v>987</v>
      </c>
      <c r="I1134" t="s">
        <v>7233</v>
      </c>
      <c r="J1134" t="s">
        <v>1025</v>
      </c>
      <c r="K1134" t="s">
        <v>3351</v>
      </c>
      <c r="N1134" s="30"/>
      <c r="P1134" s="30"/>
      <c r="Q1134" s="30"/>
      <c r="R1134" s="30"/>
      <c r="S1134" s="30"/>
    </row>
    <row r="1135" spans="1:19" x14ac:dyDescent="0.25">
      <c r="A1135" t="s">
        <v>1235</v>
      </c>
      <c r="B1135" t="s">
        <v>2006</v>
      </c>
      <c r="C1135" t="s">
        <v>240</v>
      </c>
      <c r="D1135" t="str">
        <f>VLOOKUP(C1135,'Programas-Mestrado'!$C:$D,2,0)</f>
        <v>PPGEnf</v>
      </c>
      <c r="E1135" t="s">
        <v>258</v>
      </c>
      <c r="F1135" s="10">
        <v>43891</v>
      </c>
      <c r="G1135" s="10">
        <v>44620</v>
      </c>
      <c r="H1135" t="s">
        <v>987</v>
      </c>
      <c r="I1135" t="s">
        <v>7233</v>
      </c>
      <c r="J1135" t="s">
        <v>1024</v>
      </c>
      <c r="K1135" t="s">
        <v>3351</v>
      </c>
      <c r="N1135" s="30"/>
      <c r="P1135" s="30"/>
      <c r="Q1135" s="30"/>
      <c r="R1135" s="30"/>
      <c r="S1135" s="30"/>
    </row>
    <row r="1136" spans="1:19" x14ac:dyDescent="0.25">
      <c r="A1136" t="s">
        <v>1236</v>
      </c>
      <c r="B1136" t="s">
        <v>2007</v>
      </c>
      <c r="C1136" t="s">
        <v>240</v>
      </c>
      <c r="D1136" t="str">
        <f>VLOOKUP(C1136,'Programas-Mestrado'!$C:$D,2,0)</f>
        <v>PPGEnf</v>
      </c>
      <c r="E1136" t="s">
        <v>258</v>
      </c>
      <c r="F1136" s="10">
        <v>43891</v>
      </c>
      <c r="G1136" s="10">
        <v>44012</v>
      </c>
      <c r="H1136" t="s">
        <v>987</v>
      </c>
      <c r="I1136" t="s">
        <v>7233</v>
      </c>
      <c r="J1136" t="s">
        <v>1025</v>
      </c>
      <c r="K1136" t="s">
        <v>3351</v>
      </c>
      <c r="N1136" s="30"/>
      <c r="P1136" s="30"/>
      <c r="Q1136" s="30"/>
      <c r="R1136" s="30"/>
      <c r="S1136" s="30"/>
    </row>
    <row r="1137" spans="1:19" x14ac:dyDescent="0.25">
      <c r="A1137" t="s">
        <v>4218</v>
      </c>
      <c r="B1137" t="s">
        <v>4219</v>
      </c>
      <c r="C1137" t="s">
        <v>240</v>
      </c>
      <c r="D1137" t="str">
        <f>VLOOKUP(C1137,'Programas-Mestrado'!$C:$D,2,0)</f>
        <v>PPGEnf</v>
      </c>
      <c r="E1137" t="s">
        <v>258</v>
      </c>
      <c r="F1137" s="10">
        <v>44501</v>
      </c>
      <c r="G1137" s="10">
        <v>44620</v>
      </c>
      <c r="H1137" t="s">
        <v>987</v>
      </c>
      <c r="I1137" t="s">
        <v>7233</v>
      </c>
      <c r="J1137" t="s">
        <v>1025</v>
      </c>
      <c r="K1137" t="s">
        <v>3351</v>
      </c>
      <c r="N1137" s="30"/>
      <c r="P1137" s="30"/>
      <c r="Q1137" s="30"/>
      <c r="R1137" s="30"/>
      <c r="S1137" s="30"/>
    </row>
    <row r="1138" spans="1:19" x14ac:dyDescent="0.25">
      <c r="A1138" t="s">
        <v>4330</v>
      </c>
      <c r="B1138" t="s">
        <v>4425</v>
      </c>
      <c r="C1138" t="s">
        <v>240</v>
      </c>
      <c r="D1138" t="str">
        <f>VLOOKUP(C1138,'Programas-Mestrado'!$C:$D,2,0)</f>
        <v>PPGEnf</v>
      </c>
      <c r="E1138" t="s">
        <v>258</v>
      </c>
      <c r="F1138" s="10">
        <v>44621</v>
      </c>
      <c r="G1138" s="10">
        <v>45351</v>
      </c>
      <c r="H1138" t="s">
        <v>987</v>
      </c>
      <c r="I1138" t="s">
        <v>7233</v>
      </c>
      <c r="J1138" t="s">
        <v>1024</v>
      </c>
      <c r="K1138" t="s">
        <v>3351</v>
      </c>
      <c r="N1138" s="30"/>
      <c r="P1138" s="30"/>
      <c r="Q1138" s="30"/>
      <c r="R1138" s="30"/>
      <c r="S1138" s="30"/>
    </row>
    <row r="1139" spans="1:19" x14ac:dyDescent="0.25">
      <c r="A1139" t="s">
        <v>4225</v>
      </c>
      <c r="B1139" t="s">
        <v>4236</v>
      </c>
      <c r="C1139" t="s">
        <v>240</v>
      </c>
      <c r="D1139" t="str">
        <f>VLOOKUP(C1139,'Programas-Mestrado'!$C:$D,2,0)</f>
        <v>PPGEnf</v>
      </c>
      <c r="E1139" t="s">
        <v>258</v>
      </c>
      <c r="F1139" s="10">
        <v>44531</v>
      </c>
      <c r="G1139" s="10">
        <v>44561</v>
      </c>
      <c r="H1139" t="s">
        <v>987</v>
      </c>
      <c r="I1139" t="s">
        <v>7233</v>
      </c>
      <c r="J1139" t="s">
        <v>1025</v>
      </c>
      <c r="K1139" t="s">
        <v>3351</v>
      </c>
      <c r="N1139" s="30"/>
      <c r="P1139" s="30"/>
      <c r="Q1139" s="30"/>
      <c r="R1139" s="30"/>
      <c r="S1139" s="30"/>
    </row>
    <row r="1140" spans="1:19" x14ac:dyDescent="0.25">
      <c r="A1140" t="s">
        <v>4331</v>
      </c>
      <c r="B1140" t="s">
        <v>4426</v>
      </c>
      <c r="C1140" t="s">
        <v>240</v>
      </c>
      <c r="D1140" t="str">
        <f>VLOOKUP(C1140,'Programas-Mestrado'!$C:$D,2,0)</f>
        <v>PPGEnf</v>
      </c>
      <c r="E1140" t="s">
        <v>258</v>
      </c>
      <c r="F1140" s="10">
        <v>44621</v>
      </c>
      <c r="G1140" s="10">
        <v>44773</v>
      </c>
      <c r="H1140" t="s">
        <v>987</v>
      </c>
      <c r="I1140" t="s">
        <v>7233</v>
      </c>
      <c r="J1140" t="s">
        <v>1030</v>
      </c>
      <c r="K1140" t="s">
        <v>3351</v>
      </c>
      <c r="N1140" s="30"/>
      <c r="P1140" s="30"/>
      <c r="Q1140" s="30"/>
      <c r="R1140" s="30"/>
      <c r="S1140" s="30"/>
    </row>
    <row r="1141" spans="1:19" x14ac:dyDescent="0.25">
      <c r="A1141" t="s">
        <v>6032</v>
      </c>
      <c r="B1141" t="s">
        <v>6088</v>
      </c>
      <c r="C1141" t="s">
        <v>252</v>
      </c>
      <c r="D1141" t="str">
        <f>VLOOKUP(C1141,'Programas-Mestrado'!$C:$D,2,0)</f>
        <v>PPGIS</v>
      </c>
      <c r="E1141" t="s">
        <v>258</v>
      </c>
      <c r="F1141" s="10">
        <v>45017</v>
      </c>
      <c r="G1141" s="10">
        <v>45322</v>
      </c>
      <c r="H1141" t="s">
        <v>987</v>
      </c>
      <c r="I1141" t="s">
        <v>7233</v>
      </c>
      <c r="J1141" t="s">
        <v>1023</v>
      </c>
      <c r="K1141" t="s">
        <v>3351</v>
      </c>
      <c r="N1141" s="30"/>
      <c r="P1141" s="30"/>
      <c r="Q1141" s="30"/>
      <c r="R1141" s="30"/>
      <c r="S1141" s="30"/>
    </row>
    <row r="1142" spans="1:19" x14ac:dyDescent="0.25">
      <c r="A1142" t="s">
        <v>6033</v>
      </c>
      <c r="B1142" t="s">
        <v>6089</v>
      </c>
      <c r="C1142" t="s">
        <v>252</v>
      </c>
      <c r="D1142" t="str">
        <f>VLOOKUP(C1142,'Programas-Mestrado'!$C:$D,2,0)</f>
        <v>PPGIS</v>
      </c>
      <c r="E1142" t="s">
        <v>258</v>
      </c>
      <c r="F1142" s="10">
        <v>45017</v>
      </c>
      <c r="G1142" s="10">
        <v>45322</v>
      </c>
      <c r="H1142" t="s">
        <v>987</v>
      </c>
      <c r="I1142" t="s">
        <v>7233</v>
      </c>
      <c r="J1142" t="s">
        <v>1025</v>
      </c>
      <c r="K1142" t="s">
        <v>3351</v>
      </c>
      <c r="N1142" s="30"/>
      <c r="P1142" s="30"/>
      <c r="Q1142" s="30"/>
      <c r="R1142" s="30"/>
      <c r="S1142" s="30"/>
    </row>
    <row r="1143" spans="1:19" x14ac:dyDescent="0.25">
      <c r="A1143" t="s">
        <v>540</v>
      </c>
      <c r="B1143" t="s">
        <v>1881</v>
      </c>
      <c r="C1143" t="s">
        <v>230</v>
      </c>
      <c r="D1143" t="str">
        <f>VLOOKUP(C1143,'Programas-Mestrado'!$C:$D,2,0)</f>
        <v>PPGCM-So</v>
      </c>
      <c r="E1143" t="s">
        <v>517</v>
      </c>
      <c r="F1143" s="10">
        <v>43709</v>
      </c>
      <c r="G1143" s="10">
        <v>44681</v>
      </c>
      <c r="H1143" t="s">
        <v>987</v>
      </c>
      <c r="I1143" t="s">
        <v>7233</v>
      </c>
      <c r="J1143" t="s">
        <v>1025</v>
      </c>
      <c r="K1143" t="s">
        <v>3351</v>
      </c>
      <c r="N1143" s="30"/>
      <c r="P1143" s="30"/>
      <c r="Q1143" s="30"/>
      <c r="R1143" s="30"/>
      <c r="S1143" s="30"/>
    </row>
    <row r="1144" spans="1:19" x14ac:dyDescent="0.25">
      <c r="A1144" t="s">
        <v>4622</v>
      </c>
      <c r="B1144" t="s">
        <v>4650</v>
      </c>
      <c r="C1144" t="s">
        <v>230</v>
      </c>
      <c r="D1144" t="str">
        <f>VLOOKUP(C1144,'Programas-Mestrado'!$C:$D,2,0)</f>
        <v>PPGCM-So</v>
      </c>
      <c r="E1144" t="s">
        <v>517</v>
      </c>
      <c r="F1144" s="10">
        <v>44652</v>
      </c>
      <c r="G1144" s="10">
        <v>44834</v>
      </c>
      <c r="H1144" t="s">
        <v>987</v>
      </c>
      <c r="I1144" t="s">
        <v>7233</v>
      </c>
      <c r="J1144" t="s">
        <v>1025</v>
      </c>
      <c r="K1144" t="s">
        <v>3351</v>
      </c>
      <c r="N1144" s="30"/>
      <c r="P1144" s="30"/>
      <c r="Q1144" s="30"/>
      <c r="R1144" s="30"/>
      <c r="S1144" s="30"/>
    </row>
    <row r="1145" spans="1:19" x14ac:dyDescent="0.25">
      <c r="A1145" t="s">
        <v>47</v>
      </c>
      <c r="B1145" t="s">
        <v>1883</v>
      </c>
      <c r="C1145" t="s">
        <v>230</v>
      </c>
      <c r="D1145" t="str">
        <f>VLOOKUP(C1145,'Programas-Mestrado'!$C:$D,2,0)</f>
        <v>PPGCM-So</v>
      </c>
      <c r="E1145" t="s">
        <v>517</v>
      </c>
      <c r="F1145" s="10">
        <v>43709</v>
      </c>
      <c r="G1145" s="10">
        <v>44957</v>
      </c>
      <c r="H1145" t="s">
        <v>987</v>
      </c>
      <c r="I1145" t="s">
        <v>7233</v>
      </c>
      <c r="J1145" t="s">
        <v>1024</v>
      </c>
      <c r="K1145" t="s">
        <v>3351</v>
      </c>
      <c r="N1145" s="30"/>
      <c r="P1145" s="30"/>
      <c r="Q1145" s="30"/>
      <c r="R1145" s="30"/>
      <c r="S1145" s="30"/>
    </row>
    <row r="1146" spans="1:19" x14ac:dyDescent="0.25">
      <c r="A1146" t="s">
        <v>48</v>
      </c>
      <c r="B1146" t="s">
        <v>1884</v>
      </c>
      <c r="C1146" t="s">
        <v>230</v>
      </c>
      <c r="D1146" t="str">
        <f>VLOOKUP(C1146,'Programas-Mestrado'!$C:$D,2,0)</f>
        <v>PPGCM-So</v>
      </c>
      <c r="E1146" t="s">
        <v>517</v>
      </c>
      <c r="F1146" s="10">
        <v>43831</v>
      </c>
      <c r="G1146" s="10">
        <v>45291</v>
      </c>
      <c r="H1146" t="s">
        <v>987</v>
      </c>
      <c r="I1146" t="s">
        <v>7233</v>
      </c>
      <c r="J1146" t="s">
        <v>1024</v>
      </c>
      <c r="K1146" t="s">
        <v>3351</v>
      </c>
      <c r="N1146" s="30"/>
      <c r="P1146" s="30"/>
      <c r="Q1146" s="30"/>
      <c r="R1146" s="30"/>
      <c r="S1146" s="30"/>
    </row>
    <row r="1147" spans="1:19" x14ac:dyDescent="0.25">
      <c r="A1147" t="s">
        <v>541</v>
      </c>
      <c r="B1147" t="s">
        <v>1885</v>
      </c>
      <c r="C1147" t="s">
        <v>230</v>
      </c>
      <c r="D1147" t="str">
        <f>VLOOKUP(C1147,'Programas-Mestrado'!$C:$D,2,0)</f>
        <v>PPGCM-So</v>
      </c>
      <c r="E1147" t="s">
        <v>517</v>
      </c>
      <c r="F1147" s="10">
        <v>43709</v>
      </c>
      <c r="G1147" s="10">
        <v>45322</v>
      </c>
      <c r="H1147" t="s">
        <v>987</v>
      </c>
      <c r="I1147" t="s">
        <v>7233</v>
      </c>
      <c r="J1147" t="s">
        <v>1025</v>
      </c>
      <c r="K1147" t="s">
        <v>3351</v>
      </c>
      <c r="N1147" s="30"/>
      <c r="P1147" s="30"/>
      <c r="Q1147" s="30"/>
      <c r="R1147" s="30"/>
      <c r="S1147" s="30"/>
    </row>
    <row r="1148" spans="1:19" x14ac:dyDescent="0.25">
      <c r="A1148" t="s">
        <v>542</v>
      </c>
      <c r="B1148" t="s">
        <v>1886</v>
      </c>
      <c r="C1148" t="s">
        <v>230</v>
      </c>
      <c r="D1148" t="str">
        <f>VLOOKUP(C1148,'Programas-Mestrado'!$C:$D,2,0)</f>
        <v>PPGCM-So</v>
      </c>
      <c r="E1148" t="s">
        <v>517</v>
      </c>
      <c r="F1148" s="10">
        <v>43709</v>
      </c>
      <c r="G1148" s="10">
        <v>45107</v>
      </c>
      <c r="H1148" t="s">
        <v>987</v>
      </c>
      <c r="I1148" t="s">
        <v>7233</v>
      </c>
      <c r="J1148" t="s">
        <v>1024</v>
      </c>
      <c r="K1148" t="s">
        <v>3351</v>
      </c>
      <c r="N1148" s="30"/>
      <c r="P1148" s="30"/>
      <c r="Q1148" s="30"/>
      <c r="R1148" s="30"/>
      <c r="S1148" s="30"/>
    </row>
    <row r="1149" spans="1:19" x14ac:dyDescent="0.25">
      <c r="A1149" t="s">
        <v>544</v>
      </c>
      <c r="B1149" t="s">
        <v>1887</v>
      </c>
      <c r="C1149" t="s">
        <v>230</v>
      </c>
      <c r="D1149" t="str">
        <f>VLOOKUP(C1149,'Programas-Mestrado'!$C:$D,2,0)</f>
        <v>PPGCM-So</v>
      </c>
      <c r="E1149" t="s">
        <v>517</v>
      </c>
      <c r="F1149" s="10">
        <v>43831</v>
      </c>
      <c r="G1149" s="10">
        <v>45291</v>
      </c>
      <c r="H1149" t="s">
        <v>987</v>
      </c>
      <c r="I1149" t="s">
        <v>7233</v>
      </c>
      <c r="J1149" t="s">
        <v>1024</v>
      </c>
      <c r="K1149" t="s">
        <v>3351</v>
      </c>
      <c r="N1149" s="30"/>
      <c r="P1149" s="30"/>
      <c r="Q1149" s="30"/>
      <c r="R1149" s="30"/>
      <c r="S1149" s="30"/>
    </row>
    <row r="1150" spans="1:19" x14ac:dyDescent="0.25">
      <c r="A1150" t="s">
        <v>46</v>
      </c>
      <c r="B1150" t="s">
        <v>2390</v>
      </c>
      <c r="C1150" t="s">
        <v>230</v>
      </c>
      <c r="D1150" t="str">
        <f>VLOOKUP(C1150,'Programas-Mestrado'!$C:$D,2,0)</f>
        <v>PPGCM-So</v>
      </c>
      <c r="E1150" t="s">
        <v>258</v>
      </c>
      <c r="F1150" s="10">
        <v>43709</v>
      </c>
      <c r="G1150" s="10">
        <v>43861</v>
      </c>
      <c r="H1150" t="s">
        <v>987</v>
      </c>
      <c r="I1150" t="s">
        <v>7233</v>
      </c>
      <c r="J1150" t="s">
        <v>1023</v>
      </c>
      <c r="K1150" t="s">
        <v>3351</v>
      </c>
      <c r="N1150" s="30"/>
      <c r="P1150" s="30"/>
      <c r="Q1150" s="30"/>
      <c r="R1150" s="30"/>
      <c r="S1150" s="30"/>
    </row>
    <row r="1151" spans="1:19" x14ac:dyDescent="0.25">
      <c r="A1151" t="s">
        <v>738</v>
      </c>
      <c r="B1151" t="s">
        <v>1888</v>
      </c>
      <c r="C1151" t="s">
        <v>230</v>
      </c>
      <c r="D1151" t="str">
        <f>VLOOKUP(C1151,'Programas-Mestrado'!$C:$D,2,0)</f>
        <v>PPGCM-So</v>
      </c>
      <c r="E1151" t="s">
        <v>258</v>
      </c>
      <c r="F1151" s="10">
        <v>43709</v>
      </c>
      <c r="G1151" s="10">
        <v>44286</v>
      </c>
      <c r="H1151" t="s">
        <v>987</v>
      </c>
      <c r="I1151" t="s">
        <v>7233</v>
      </c>
      <c r="J1151" t="s">
        <v>1024</v>
      </c>
      <c r="K1151" t="s">
        <v>3351</v>
      </c>
      <c r="N1151" s="30"/>
      <c r="P1151" s="30"/>
      <c r="Q1151" s="30"/>
      <c r="R1151" s="30"/>
      <c r="S1151" s="30"/>
    </row>
    <row r="1152" spans="1:19" x14ac:dyDescent="0.25">
      <c r="A1152" t="s">
        <v>1270</v>
      </c>
      <c r="B1152" t="s">
        <v>2059</v>
      </c>
      <c r="C1152" t="s">
        <v>230</v>
      </c>
      <c r="D1152" t="str">
        <f>VLOOKUP(C1152,'Programas-Mestrado'!$C:$D,2,0)</f>
        <v>PPGCM-So</v>
      </c>
      <c r="E1152" t="s">
        <v>258</v>
      </c>
      <c r="F1152" s="10">
        <v>43891</v>
      </c>
      <c r="G1152" s="10">
        <v>44804</v>
      </c>
      <c r="H1152" t="s">
        <v>987</v>
      </c>
      <c r="I1152" t="s">
        <v>7233</v>
      </c>
      <c r="J1152" t="s">
        <v>1024</v>
      </c>
      <c r="K1152" t="s">
        <v>3351</v>
      </c>
      <c r="N1152" s="30"/>
      <c r="P1152" s="30"/>
      <c r="Q1152" s="30"/>
      <c r="R1152" s="30"/>
      <c r="S1152" s="30"/>
    </row>
    <row r="1153" spans="1:19" x14ac:dyDescent="0.25">
      <c r="A1153" t="s">
        <v>1202</v>
      </c>
      <c r="B1153" t="s">
        <v>1889</v>
      </c>
      <c r="C1153" t="s">
        <v>230</v>
      </c>
      <c r="D1153" t="str">
        <f>VLOOKUP(C1153,'Programas-Mestrado'!$C:$D,2,0)</f>
        <v>PPGCM-So</v>
      </c>
      <c r="E1153" t="s">
        <v>258</v>
      </c>
      <c r="F1153" s="10">
        <v>43891</v>
      </c>
      <c r="G1153" s="10">
        <v>44804</v>
      </c>
      <c r="H1153" t="s">
        <v>987</v>
      </c>
      <c r="I1153" t="s">
        <v>7233</v>
      </c>
      <c r="J1153" t="s">
        <v>1024</v>
      </c>
      <c r="K1153" t="s">
        <v>3351</v>
      </c>
      <c r="N1153" s="30"/>
      <c r="P1153" s="30"/>
      <c r="Q1153" s="30"/>
      <c r="R1153" s="30"/>
      <c r="S1153" s="30"/>
    </row>
    <row r="1154" spans="1:19" x14ac:dyDescent="0.25">
      <c r="A1154" t="s">
        <v>3791</v>
      </c>
      <c r="B1154" t="s">
        <v>3818</v>
      </c>
      <c r="C1154" t="s">
        <v>230</v>
      </c>
      <c r="D1154" t="str">
        <f>VLOOKUP(C1154,'Programas-Mestrado'!$C:$D,2,0)</f>
        <v>PPGCM-So</v>
      </c>
      <c r="E1154" t="s">
        <v>258</v>
      </c>
      <c r="F1154" s="10">
        <v>44287</v>
      </c>
      <c r="G1154" s="10">
        <v>45016</v>
      </c>
      <c r="H1154" t="s">
        <v>987</v>
      </c>
      <c r="I1154" t="s">
        <v>7233</v>
      </c>
      <c r="J1154" t="s">
        <v>1024</v>
      </c>
      <c r="K1154" t="s">
        <v>3351</v>
      </c>
      <c r="N1154" s="30"/>
      <c r="P1154" s="30"/>
      <c r="Q1154" s="30"/>
      <c r="R1154" s="30"/>
      <c r="S1154" s="30"/>
    </row>
    <row r="1155" spans="1:19" x14ac:dyDescent="0.25">
      <c r="A1155" t="s">
        <v>4994</v>
      </c>
      <c r="B1155" t="s">
        <v>5018</v>
      </c>
      <c r="C1155" t="s">
        <v>230</v>
      </c>
      <c r="D1155" t="str">
        <f>VLOOKUP(C1155,'Programas-Mestrado'!$C:$D,2,0)</f>
        <v>PPGCM-So</v>
      </c>
      <c r="E1155" t="s">
        <v>258</v>
      </c>
      <c r="F1155" s="10">
        <v>44805</v>
      </c>
      <c r="G1155" s="10">
        <v>45322</v>
      </c>
      <c r="H1155" t="s">
        <v>987</v>
      </c>
      <c r="I1155" t="s">
        <v>7233</v>
      </c>
      <c r="J1155" t="s">
        <v>1029</v>
      </c>
      <c r="K1155" t="s">
        <v>3351</v>
      </c>
      <c r="N1155" s="30"/>
      <c r="P1155" s="30"/>
      <c r="Q1155" s="30"/>
      <c r="R1155" s="30"/>
      <c r="S1155" s="30"/>
    </row>
    <row r="1156" spans="1:19" x14ac:dyDescent="0.25">
      <c r="A1156" t="s">
        <v>1203</v>
      </c>
      <c r="B1156" t="s">
        <v>1890</v>
      </c>
      <c r="C1156" t="s">
        <v>230</v>
      </c>
      <c r="D1156" t="str">
        <f>VLOOKUP(C1156,'Programas-Mestrado'!$C:$D,2,0)</f>
        <v>PPGCM-So</v>
      </c>
      <c r="E1156" t="s">
        <v>258</v>
      </c>
      <c r="F1156" s="10">
        <v>43891</v>
      </c>
      <c r="G1156" s="10">
        <v>44804</v>
      </c>
      <c r="H1156" t="s">
        <v>987</v>
      </c>
      <c r="I1156" t="s">
        <v>7233</v>
      </c>
      <c r="J1156" t="s">
        <v>1024</v>
      </c>
      <c r="K1156" t="s">
        <v>3351</v>
      </c>
      <c r="N1156" s="30"/>
      <c r="P1156" s="30"/>
      <c r="Q1156" s="30"/>
      <c r="R1156" s="30"/>
      <c r="S1156" s="30"/>
    </row>
    <row r="1157" spans="1:19" x14ac:dyDescent="0.25">
      <c r="A1157" t="s">
        <v>1193</v>
      </c>
      <c r="B1157" t="s">
        <v>2391</v>
      </c>
      <c r="C1157" t="s">
        <v>230</v>
      </c>
      <c r="D1157" t="str">
        <f>VLOOKUP(C1157,'Programas-Mestrado'!$C:$D,2,0)</f>
        <v>PPGCM-So</v>
      </c>
      <c r="E1157" t="s">
        <v>258</v>
      </c>
      <c r="F1157" s="10">
        <v>43709</v>
      </c>
      <c r="G1157" s="10">
        <v>43890</v>
      </c>
      <c r="H1157" t="s">
        <v>987</v>
      </c>
      <c r="I1157" t="s">
        <v>7233</v>
      </c>
      <c r="J1157" t="s">
        <v>1024</v>
      </c>
      <c r="K1157" t="s">
        <v>3351</v>
      </c>
      <c r="N1157" s="30"/>
      <c r="P1157" s="30"/>
      <c r="Q1157" s="30"/>
      <c r="R1157" s="30"/>
      <c r="S1157" s="30"/>
    </row>
    <row r="1158" spans="1:19" x14ac:dyDescent="0.25">
      <c r="A1158" t="s">
        <v>1271</v>
      </c>
      <c r="B1158" t="s">
        <v>2060</v>
      </c>
      <c r="C1158" t="s">
        <v>230</v>
      </c>
      <c r="D1158" t="str">
        <f>VLOOKUP(C1158,'Programas-Mestrado'!$C:$D,2,0)</f>
        <v>PPGCM-So</v>
      </c>
      <c r="E1158" t="s">
        <v>258</v>
      </c>
      <c r="F1158" s="10">
        <v>43891</v>
      </c>
      <c r="G1158" s="10">
        <v>44712</v>
      </c>
      <c r="H1158" t="s">
        <v>987</v>
      </c>
      <c r="I1158" t="s">
        <v>7233</v>
      </c>
      <c r="J1158" t="s">
        <v>1024</v>
      </c>
      <c r="K1158" t="s">
        <v>3351</v>
      </c>
      <c r="N1158" s="30"/>
      <c r="P1158" s="30"/>
      <c r="Q1158" s="30"/>
      <c r="R1158" s="30"/>
      <c r="S1158" s="30"/>
    </row>
    <row r="1159" spans="1:19" x14ac:dyDescent="0.25">
      <c r="A1159" t="s">
        <v>4995</v>
      </c>
      <c r="B1159" t="s">
        <v>5019</v>
      </c>
      <c r="C1159" t="s">
        <v>230</v>
      </c>
      <c r="D1159" t="str">
        <f>VLOOKUP(C1159,'Programas-Mestrado'!$C:$D,2,0)</f>
        <v>PPGCM-So</v>
      </c>
      <c r="E1159" t="s">
        <v>258</v>
      </c>
      <c r="F1159" s="10">
        <v>44805</v>
      </c>
      <c r="G1159" s="10">
        <v>45322</v>
      </c>
      <c r="H1159" t="s">
        <v>987</v>
      </c>
      <c r="I1159" t="s">
        <v>7233</v>
      </c>
      <c r="J1159" t="s">
        <v>1029</v>
      </c>
      <c r="K1159" t="s">
        <v>3351</v>
      </c>
      <c r="N1159" s="30"/>
      <c r="P1159" s="30"/>
      <c r="Q1159" s="30"/>
      <c r="R1159" s="30"/>
      <c r="S1159" s="30"/>
    </row>
    <row r="1160" spans="1:19" x14ac:dyDescent="0.25">
      <c r="A1160" t="s">
        <v>4623</v>
      </c>
      <c r="B1160" t="s">
        <v>4653</v>
      </c>
      <c r="C1160" t="s">
        <v>230</v>
      </c>
      <c r="D1160" t="str">
        <f>VLOOKUP(C1160,'Programas-Mestrado'!$C:$D,2,0)</f>
        <v>PPGCM-So</v>
      </c>
      <c r="E1160" t="s">
        <v>258</v>
      </c>
      <c r="F1160" s="10">
        <v>44652</v>
      </c>
      <c r="G1160" s="10">
        <v>45322</v>
      </c>
      <c r="H1160" t="s">
        <v>987</v>
      </c>
      <c r="I1160" t="s">
        <v>7233</v>
      </c>
      <c r="J1160" t="s">
        <v>1029</v>
      </c>
      <c r="K1160" t="s">
        <v>3351</v>
      </c>
      <c r="N1160" s="30"/>
      <c r="P1160" s="30"/>
      <c r="Q1160" s="30"/>
      <c r="R1160" s="30"/>
      <c r="S1160" s="30"/>
    </row>
    <row r="1161" spans="1:19" x14ac:dyDescent="0.25">
      <c r="A1161" t="s">
        <v>4728</v>
      </c>
      <c r="B1161" t="s">
        <v>4754</v>
      </c>
      <c r="C1161" t="s">
        <v>230</v>
      </c>
      <c r="D1161" t="str">
        <f>VLOOKUP(C1161,'Programas-Mestrado'!$C:$D,2,0)</f>
        <v>PPGCM-So</v>
      </c>
      <c r="E1161" t="s">
        <v>258</v>
      </c>
      <c r="F1161" s="10">
        <v>44713</v>
      </c>
      <c r="G1161" s="10">
        <v>45322</v>
      </c>
      <c r="H1161" t="s">
        <v>987</v>
      </c>
      <c r="I1161" t="s">
        <v>7233</v>
      </c>
      <c r="J1161" t="s">
        <v>1029</v>
      </c>
      <c r="K1161" t="s">
        <v>3351</v>
      </c>
      <c r="N1161" s="30"/>
      <c r="P1161" s="30"/>
      <c r="Q1161" s="30"/>
      <c r="R1161" s="30"/>
      <c r="S1161" s="30"/>
    </row>
    <row r="1162" spans="1:19" x14ac:dyDescent="0.25">
      <c r="A1162" t="s">
        <v>4996</v>
      </c>
      <c r="B1162" t="s">
        <v>5020</v>
      </c>
      <c r="C1162" t="s">
        <v>230</v>
      </c>
      <c r="D1162" t="str">
        <f>VLOOKUP(C1162,'Programas-Mestrado'!$C:$D,2,0)</f>
        <v>PPGCM-So</v>
      </c>
      <c r="E1162" t="s">
        <v>258</v>
      </c>
      <c r="F1162" s="10">
        <v>44805</v>
      </c>
      <c r="G1162" s="10">
        <v>45382</v>
      </c>
      <c r="H1162" t="s">
        <v>987</v>
      </c>
      <c r="I1162" t="s">
        <v>7233</v>
      </c>
      <c r="J1162" t="s">
        <v>1024</v>
      </c>
      <c r="K1162" t="s">
        <v>3351</v>
      </c>
      <c r="N1162" s="30"/>
      <c r="P1162" s="30"/>
      <c r="Q1162" s="30"/>
      <c r="R1162" s="30"/>
      <c r="S1162" s="30"/>
    </row>
    <row r="1163" spans="1:19" x14ac:dyDescent="0.25">
      <c r="A1163" t="s">
        <v>3792</v>
      </c>
      <c r="B1163" t="s">
        <v>3819</v>
      </c>
      <c r="C1163" t="s">
        <v>230</v>
      </c>
      <c r="D1163" t="str">
        <f>VLOOKUP(C1163,'Programas-Mestrado'!$C:$D,2,0)</f>
        <v>PPGCM-So</v>
      </c>
      <c r="E1163" t="s">
        <v>258</v>
      </c>
      <c r="F1163" s="10">
        <v>44287</v>
      </c>
      <c r="G1163" s="10">
        <v>45016</v>
      </c>
      <c r="H1163" t="s">
        <v>987</v>
      </c>
      <c r="I1163" t="s">
        <v>7233</v>
      </c>
      <c r="J1163" t="s">
        <v>1024</v>
      </c>
      <c r="K1163" t="s">
        <v>3351</v>
      </c>
      <c r="N1163" s="30"/>
      <c r="P1163" s="30"/>
      <c r="Q1163" s="30"/>
      <c r="R1163" s="30"/>
      <c r="S1163" s="30"/>
    </row>
    <row r="1164" spans="1:19" x14ac:dyDescent="0.25">
      <c r="A1164" t="s">
        <v>1194</v>
      </c>
      <c r="B1164" t="s">
        <v>2392</v>
      </c>
      <c r="C1164" t="s">
        <v>230</v>
      </c>
      <c r="D1164" t="str">
        <f>VLOOKUP(C1164,'Programas-Mestrado'!$C:$D,2,0)</f>
        <v>PPGCM-So</v>
      </c>
      <c r="E1164" t="s">
        <v>258</v>
      </c>
      <c r="F1164" s="10">
        <v>43709</v>
      </c>
      <c r="G1164" s="10">
        <v>43890</v>
      </c>
      <c r="H1164" t="s">
        <v>987</v>
      </c>
      <c r="I1164" t="s">
        <v>7233</v>
      </c>
      <c r="J1164" t="s">
        <v>1024</v>
      </c>
      <c r="K1164" t="s">
        <v>3351</v>
      </c>
      <c r="N1164" s="30"/>
      <c r="P1164" s="30"/>
      <c r="Q1164" s="30"/>
      <c r="R1164" s="30"/>
      <c r="S1164" s="30"/>
    </row>
    <row r="1165" spans="1:19" x14ac:dyDescent="0.25">
      <c r="A1165" t="s">
        <v>739</v>
      </c>
      <c r="B1165" t="s">
        <v>1891</v>
      </c>
      <c r="C1165" t="s">
        <v>230</v>
      </c>
      <c r="D1165" t="str">
        <f>VLOOKUP(C1165,'Programas-Mestrado'!$C:$D,2,0)</f>
        <v>PPGCM-So</v>
      </c>
      <c r="E1165" t="s">
        <v>258</v>
      </c>
      <c r="F1165" s="10">
        <v>43709</v>
      </c>
      <c r="G1165" s="10">
        <v>44286</v>
      </c>
      <c r="H1165" t="s">
        <v>987</v>
      </c>
      <c r="I1165" t="s">
        <v>7233</v>
      </c>
      <c r="J1165" t="s">
        <v>1024</v>
      </c>
      <c r="K1165" t="s">
        <v>3351</v>
      </c>
      <c r="N1165" s="30"/>
      <c r="P1165" s="30"/>
      <c r="Q1165" s="30"/>
      <c r="R1165" s="30"/>
      <c r="S1165" s="30"/>
    </row>
    <row r="1166" spans="1:19" x14ac:dyDescent="0.25">
      <c r="A1166" t="s">
        <v>741</v>
      </c>
      <c r="B1166" t="s">
        <v>1892</v>
      </c>
      <c r="C1166" t="s">
        <v>230</v>
      </c>
      <c r="D1166" t="str">
        <f>VLOOKUP(C1166,'Programas-Mestrado'!$C:$D,2,0)</f>
        <v>PPGCM-So</v>
      </c>
      <c r="E1166" t="s">
        <v>258</v>
      </c>
      <c r="F1166" s="10">
        <v>43709</v>
      </c>
      <c r="G1166" s="10">
        <v>44439</v>
      </c>
      <c r="H1166" t="s">
        <v>987</v>
      </c>
      <c r="I1166" t="s">
        <v>7233</v>
      </c>
      <c r="J1166" t="s">
        <v>1024</v>
      </c>
      <c r="K1166" t="s">
        <v>3351</v>
      </c>
      <c r="N1166" s="30"/>
      <c r="P1166" s="30"/>
      <c r="Q1166" s="30"/>
      <c r="R1166" s="30"/>
      <c r="S1166" s="30"/>
    </row>
    <row r="1167" spans="1:19" x14ac:dyDescent="0.25">
      <c r="A1167" t="s">
        <v>742</v>
      </c>
      <c r="B1167" t="s">
        <v>2393</v>
      </c>
      <c r="C1167" t="s">
        <v>230</v>
      </c>
      <c r="D1167" t="str">
        <f>VLOOKUP(C1167,'Programas-Mestrado'!$C:$D,2,0)</f>
        <v>PPGCM-So</v>
      </c>
      <c r="E1167" t="s">
        <v>258</v>
      </c>
      <c r="F1167" s="10">
        <v>43709</v>
      </c>
      <c r="G1167" s="10">
        <v>43890</v>
      </c>
      <c r="H1167" t="s">
        <v>987</v>
      </c>
      <c r="I1167" t="s">
        <v>7233</v>
      </c>
      <c r="J1167" t="s">
        <v>1024</v>
      </c>
      <c r="K1167" t="s">
        <v>3351</v>
      </c>
      <c r="N1167" s="30"/>
      <c r="P1167" s="30"/>
      <c r="Q1167" s="30"/>
      <c r="R1167" s="30"/>
      <c r="S1167" s="30"/>
    </row>
    <row r="1168" spans="1:19" x14ac:dyDescent="0.25">
      <c r="A1168" t="s">
        <v>4997</v>
      </c>
      <c r="B1168" t="s">
        <v>5021</v>
      </c>
      <c r="C1168" t="s">
        <v>230</v>
      </c>
      <c r="D1168" t="str">
        <f>VLOOKUP(C1168,'Programas-Mestrado'!$C:$D,2,0)</f>
        <v>PPGCM-So</v>
      </c>
      <c r="E1168" t="s">
        <v>258</v>
      </c>
      <c r="F1168" s="10">
        <v>44805</v>
      </c>
      <c r="G1168" s="10">
        <v>45322</v>
      </c>
      <c r="H1168" t="s">
        <v>987</v>
      </c>
      <c r="I1168" t="s">
        <v>7233</v>
      </c>
      <c r="J1168" t="s">
        <v>1029</v>
      </c>
      <c r="K1168" t="s">
        <v>3351</v>
      </c>
      <c r="N1168" s="30"/>
      <c r="P1168" s="30"/>
      <c r="Q1168" s="30"/>
      <c r="R1168" s="30"/>
      <c r="S1168" s="30"/>
    </row>
    <row r="1169" spans="1:19" x14ac:dyDescent="0.25">
      <c r="A1169" t="s">
        <v>1272</v>
      </c>
      <c r="B1169" t="s">
        <v>2061</v>
      </c>
      <c r="C1169" t="s">
        <v>230</v>
      </c>
      <c r="D1169" t="str">
        <f>VLOOKUP(C1169,'Programas-Mestrado'!$C:$D,2,0)</f>
        <v>PPGCM-So</v>
      </c>
      <c r="E1169" t="s">
        <v>258</v>
      </c>
      <c r="F1169" s="10">
        <v>43891</v>
      </c>
      <c r="G1169" s="10">
        <v>44804</v>
      </c>
      <c r="H1169" t="s">
        <v>987</v>
      </c>
      <c r="I1169" t="s">
        <v>7233</v>
      </c>
      <c r="J1169" t="s">
        <v>1024</v>
      </c>
      <c r="K1169" t="s">
        <v>3351</v>
      </c>
      <c r="N1169" s="30"/>
      <c r="P1169" s="30"/>
      <c r="Q1169" s="30"/>
      <c r="R1169" s="30"/>
      <c r="S1169" s="30"/>
    </row>
    <row r="1170" spans="1:19" x14ac:dyDescent="0.25">
      <c r="A1170" t="s">
        <v>5620</v>
      </c>
      <c r="B1170" t="s">
        <v>5788</v>
      </c>
      <c r="C1170" t="s">
        <v>230</v>
      </c>
      <c r="D1170" t="str">
        <f>VLOOKUP(C1170,'Programas-Mestrado'!$C:$D,2,0)</f>
        <v>PPGCM-So</v>
      </c>
      <c r="E1170" t="s">
        <v>258</v>
      </c>
      <c r="F1170" s="10">
        <v>44287</v>
      </c>
      <c r="G1170" s="10">
        <v>44985</v>
      </c>
      <c r="H1170" t="s">
        <v>987</v>
      </c>
      <c r="I1170" t="s">
        <v>7233</v>
      </c>
      <c r="J1170" t="s">
        <v>1024</v>
      </c>
      <c r="K1170" t="s">
        <v>3351</v>
      </c>
      <c r="N1170" s="30"/>
      <c r="P1170" s="30"/>
      <c r="Q1170" s="30"/>
      <c r="R1170" s="30"/>
      <c r="S1170" s="30"/>
    </row>
    <row r="1171" spans="1:19" x14ac:dyDescent="0.25">
      <c r="A1171" t="s">
        <v>1273</v>
      </c>
      <c r="B1171" t="s">
        <v>2062</v>
      </c>
      <c r="C1171" t="s">
        <v>230</v>
      </c>
      <c r="D1171" t="str">
        <f>VLOOKUP(C1171,'Programas-Mestrado'!$C:$D,2,0)</f>
        <v>PPGCM-So</v>
      </c>
      <c r="E1171" t="s">
        <v>258</v>
      </c>
      <c r="F1171" s="10">
        <v>43891</v>
      </c>
      <c r="G1171" s="10">
        <v>44255</v>
      </c>
      <c r="H1171" t="s">
        <v>987</v>
      </c>
      <c r="I1171" t="s">
        <v>7233</v>
      </c>
      <c r="J1171" t="s">
        <v>1025</v>
      </c>
      <c r="K1171" t="s">
        <v>3351</v>
      </c>
      <c r="N1171" s="30"/>
      <c r="P1171" s="30"/>
      <c r="Q1171" s="30"/>
      <c r="R1171" s="30"/>
      <c r="S1171" s="30"/>
    </row>
    <row r="1172" spans="1:19" x14ac:dyDescent="0.25">
      <c r="A1172" t="s">
        <v>5621</v>
      </c>
      <c r="B1172" t="s">
        <v>5789</v>
      </c>
      <c r="C1172" t="s">
        <v>230</v>
      </c>
      <c r="D1172" t="str">
        <f>VLOOKUP(C1172,'Programas-Mestrado'!$C:$D,2,0)</f>
        <v>PPGCM-So</v>
      </c>
      <c r="E1172" t="s">
        <v>258</v>
      </c>
      <c r="F1172" s="10">
        <v>44440</v>
      </c>
      <c r="G1172" s="10">
        <v>44985</v>
      </c>
      <c r="H1172" t="s">
        <v>987</v>
      </c>
      <c r="I1172" t="s">
        <v>7233</v>
      </c>
      <c r="J1172" t="s">
        <v>1024</v>
      </c>
      <c r="K1172" t="s">
        <v>3351</v>
      </c>
      <c r="N1172" s="30"/>
      <c r="P1172" s="30"/>
      <c r="Q1172" s="30"/>
      <c r="R1172" s="30"/>
      <c r="S1172" s="30"/>
    </row>
    <row r="1173" spans="1:19" x14ac:dyDescent="0.25">
      <c r="A1173" t="s">
        <v>743</v>
      </c>
      <c r="B1173" t="s">
        <v>1893</v>
      </c>
      <c r="C1173" t="s">
        <v>230</v>
      </c>
      <c r="D1173" t="str">
        <f>VLOOKUP(C1173,'Programas-Mestrado'!$C:$D,2,0)</f>
        <v>PPGCM-So</v>
      </c>
      <c r="E1173" t="s">
        <v>258</v>
      </c>
      <c r="F1173" s="10">
        <v>43709</v>
      </c>
      <c r="G1173" s="10">
        <v>44439</v>
      </c>
      <c r="H1173" t="s">
        <v>987</v>
      </c>
      <c r="I1173" t="s">
        <v>7233</v>
      </c>
      <c r="J1173" t="s">
        <v>1024</v>
      </c>
      <c r="K1173" t="s">
        <v>3351</v>
      </c>
      <c r="N1173" s="30"/>
      <c r="P1173" s="30"/>
      <c r="Q1173" s="30"/>
      <c r="R1173" s="30"/>
      <c r="S1173" s="30"/>
    </row>
    <row r="1174" spans="1:19" x14ac:dyDescent="0.25">
      <c r="A1174" t="s">
        <v>6036</v>
      </c>
      <c r="B1174" t="s">
        <v>6092</v>
      </c>
      <c r="C1174" t="s">
        <v>230</v>
      </c>
      <c r="D1174" t="str">
        <f>VLOOKUP(C1174,'Programas-Mestrado'!$C:$D,2,0)</f>
        <v>PPGCM-So</v>
      </c>
      <c r="E1174" t="s">
        <v>258</v>
      </c>
      <c r="F1174" s="10">
        <v>45017</v>
      </c>
      <c r="G1174" s="10">
        <v>45382</v>
      </c>
      <c r="H1174" t="s">
        <v>987</v>
      </c>
      <c r="I1174" t="s">
        <v>7233</v>
      </c>
      <c r="J1174" t="s">
        <v>1026</v>
      </c>
      <c r="K1174" t="s">
        <v>3351</v>
      </c>
      <c r="N1174" s="30"/>
      <c r="P1174" s="30"/>
      <c r="Q1174" s="30"/>
      <c r="R1174" s="30"/>
      <c r="S1174" s="30"/>
    </row>
    <row r="1175" spans="1:19" x14ac:dyDescent="0.25">
      <c r="A1175" t="s">
        <v>4104</v>
      </c>
      <c r="B1175" t="s">
        <v>4117</v>
      </c>
      <c r="C1175" t="s">
        <v>230</v>
      </c>
      <c r="D1175" t="str">
        <f>VLOOKUP(C1175,'Programas-Mestrado'!$C:$D,2,0)</f>
        <v>PPGCM-So</v>
      </c>
      <c r="E1175" t="s">
        <v>258</v>
      </c>
      <c r="F1175" s="10">
        <v>44440</v>
      </c>
      <c r="G1175" s="10">
        <v>45016</v>
      </c>
      <c r="H1175" t="s">
        <v>987</v>
      </c>
      <c r="I1175" t="s">
        <v>7233</v>
      </c>
      <c r="J1175" t="s">
        <v>1024</v>
      </c>
      <c r="K1175" t="s">
        <v>3351</v>
      </c>
      <c r="N1175" s="30"/>
      <c r="P1175" s="30"/>
      <c r="Q1175" s="30"/>
      <c r="R1175" s="30"/>
      <c r="S1175" s="30"/>
    </row>
    <row r="1176" spans="1:19" x14ac:dyDescent="0.25">
      <c r="A1176" t="s">
        <v>5314</v>
      </c>
      <c r="B1176" t="s">
        <v>5437</v>
      </c>
      <c r="C1176" t="s">
        <v>230</v>
      </c>
      <c r="D1176" t="str">
        <f>VLOOKUP(C1176,'Programas-Mestrado'!$C:$D,2,0)</f>
        <v>PPGCM-So</v>
      </c>
      <c r="E1176" t="s">
        <v>258</v>
      </c>
      <c r="F1176" s="10">
        <v>44986</v>
      </c>
      <c r="G1176" s="10">
        <v>45260</v>
      </c>
      <c r="H1176" t="s">
        <v>987</v>
      </c>
      <c r="I1176" t="s">
        <v>7233</v>
      </c>
      <c r="J1176" t="s">
        <v>1026</v>
      </c>
      <c r="K1176" t="s">
        <v>3351</v>
      </c>
      <c r="N1176" s="30"/>
      <c r="P1176" s="30"/>
      <c r="Q1176" s="30"/>
      <c r="R1176" s="30"/>
      <c r="S1176" s="30"/>
    </row>
    <row r="1177" spans="1:19" x14ac:dyDescent="0.25">
      <c r="A1177" t="s">
        <v>1017</v>
      </c>
      <c r="B1177" t="s">
        <v>1894</v>
      </c>
      <c r="C1177" t="s">
        <v>230</v>
      </c>
      <c r="D1177" t="str">
        <f>VLOOKUP(C1177,'Programas-Mestrado'!$C:$D,2,0)</f>
        <v>PPGCM-So</v>
      </c>
      <c r="E1177" t="s">
        <v>258</v>
      </c>
      <c r="F1177" s="10">
        <v>43862</v>
      </c>
      <c r="G1177" s="10">
        <v>44439</v>
      </c>
      <c r="H1177" t="s">
        <v>987</v>
      </c>
      <c r="I1177" t="s">
        <v>7233</v>
      </c>
      <c r="J1177" t="s">
        <v>1024</v>
      </c>
      <c r="K1177" t="s">
        <v>3351</v>
      </c>
      <c r="N1177" s="30"/>
      <c r="P1177" s="30"/>
      <c r="Q1177" s="30"/>
      <c r="R1177" s="30"/>
      <c r="S1177" s="30"/>
    </row>
    <row r="1178" spans="1:19" x14ac:dyDescent="0.25">
      <c r="A1178" t="s">
        <v>5622</v>
      </c>
      <c r="B1178" t="s">
        <v>5790</v>
      </c>
      <c r="C1178" t="s">
        <v>222</v>
      </c>
      <c r="D1178" t="str">
        <f>VLOOKUP(C1178,'Programas-Mestrado'!$C:$D,2,0)</f>
        <v>PPGAA-Ar</v>
      </c>
      <c r="E1178" t="s">
        <v>258</v>
      </c>
      <c r="F1178" s="10">
        <v>44652</v>
      </c>
      <c r="G1178" s="10">
        <v>44985</v>
      </c>
      <c r="H1178" t="s">
        <v>987</v>
      </c>
      <c r="I1178" t="s">
        <v>7233</v>
      </c>
      <c r="J1178" t="s">
        <v>1025</v>
      </c>
      <c r="K1178" t="s">
        <v>3351</v>
      </c>
      <c r="N1178" s="30"/>
      <c r="P1178" s="30"/>
      <c r="Q1178" s="30"/>
      <c r="R1178" s="30"/>
      <c r="S1178" s="30"/>
    </row>
    <row r="1179" spans="1:19" x14ac:dyDescent="0.25">
      <c r="A1179" t="s">
        <v>5316</v>
      </c>
      <c r="B1179" t="s">
        <v>5439</v>
      </c>
      <c r="C1179" t="s">
        <v>222</v>
      </c>
      <c r="D1179" t="str">
        <f>VLOOKUP(C1179,'Programas-Mestrado'!$C:$D,2,0)</f>
        <v>PPGAA-Ar</v>
      </c>
      <c r="E1179" t="s">
        <v>258</v>
      </c>
      <c r="F1179" s="10">
        <v>44986</v>
      </c>
      <c r="G1179" s="10">
        <v>45504</v>
      </c>
      <c r="H1179" t="s">
        <v>987</v>
      </c>
      <c r="I1179" t="s">
        <v>7233</v>
      </c>
      <c r="J1179" t="s">
        <v>1024</v>
      </c>
      <c r="K1179" t="s">
        <v>3351</v>
      </c>
      <c r="N1179" s="30"/>
      <c r="P1179" s="30"/>
      <c r="Q1179" s="30"/>
      <c r="R1179" s="30"/>
      <c r="S1179" s="30"/>
    </row>
    <row r="1180" spans="1:19" x14ac:dyDescent="0.25">
      <c r="A1180" t="s">
        <v>1237</v>
      </c>
      <c r="B1180" t="s">
        <v>2008</v>
      </c>
      <c r="C1180" t="s">
        <v>222</v>
      </c>
      <c r="D1180" t="str">
        <f>VLOOKUP(C1180,'Programas-Mestrado'!$C:$D,2,0)</f>
        <v>PPGAA-Ar</v>
      </c>
      <c r="E1180" t="s">
        <v>258</v>
      </c>
      <c r="F1180" s="10">
        <v>43922</v>
      </c>
      <c r="G1180" s="10">
        <v>44377</v>
      </c>
      <c r="H1180" t="s">
        <v>987</v>
      </c>
      <c r="I1180" t="s">
        <v>7233</v>
      </c>
      <c r="J1180" t="s">
        <v>1025</v>
      </c>
      <c r="K1180" t="s">
        <v>3351</v>
      </c>
      <c r="N1180" s="30"/>
      <c r="P1180" s="30"/>
      <c r="Q1180" s="30"/>
      <c r="R1180" s="30"/>
      <c r="S1180" s="30"/>
    </row>
    <row r="1181" spans="1:19" x14ac:dyDescent="0.25">
      <c r="A1181" t="s">
        <v>1237</v>
      </c>
      <c r="B1181" t="s">
        <v>3977</v>
      </c>
      <c r="C1181" t="s">
        <v>222</v>
      </c>
      <c r="D1181" t="str">
        <f>VLOOKUP(C1181,'Programas-Mestrado'!$C:$D,2,0)</f>
        <v>PPGAA-Ar</v>
      </c>
      <c r="E1181" t="s">
        <v>258</v>
      </c>
      <c r="F1181" s="10">
        <v>44378</v>
      </c>
      <c r="G1181" s="10">
        <v>44651</v>
      </c>
      <c r="H1181" t="s">
        <v>987</v>
      </c>
      <c r="I1181" t="s">
        <v>7233</v>
      </c>
      <c r="J1181" t="s">
        <v>1025</v>
      </c>
      <c r="K1181" t="s">
        <v>3351</v>
      </c>
      <c r="N1181" s="30"/>
      <c r="P1181" s="30"/>
      <c r="Q1181" s="30"/>
      <c r="R1181" s="30"/>
      <c r="S1181" s="30"/>
    </row>
    <row r="1182" spans="1:19" x14ac:dyDescent="0.25">
      <c r="A1182" t="s">
        <v>4729</v>
      </c>
      <c r="B1182" t="s">
        <v>4755</v>
      </c>
      <c r="C1182" t="s">
        <v>222</v>
      </c>
      <c r="D1182" t="str">
        <f>VLOOKUP(C1182,'Programas-Mestrado'!$C:$D,2,0)</f>
        <v>PPGAA-Ar</v>
      </c>
      <c r="E1182" t="s">
        <v>258</v>
      </c>
      <c r="F1182" s="10">
        <v>44713</v>
      </c>
      <c r="G1182" s="10">
        <v>45169</v>
      </c>
      <c r="H1182" t="s">
        <v>987</v>
      </c>
      <c r="I1182" t="s">
        <v>7233</v>
      </c>
      <c r="J1182" t="s">
        <v>1025</v>
      </c>
      <c r="K1182" t="s">
        <v>3351</v>
      </c>
      <c r="N1182" s="30"/>
      <c r="P1182" s="30"/>
      <c r="Q1182" s="30"/>
      <c r="R1182" s="30"/>
      <c r="S1182" s="30"/>
    </row>
    <row r="1183" spans="1:19" x14ac:dyDescent="0.25">
      <c r="A1183" t="s">
        <v>1238</v>
      </c>
      <c r="B1183" t="s">
        <v>2009</v>
      </c>
      <c r="C1183" t="s">
        <v>222</v>
      </c>
      <c r="D1183" t="str">
        <f>VLOOKUP(C1183,'Programas-Mestrado'!$C:$D,2,0)</f>
        <v>PPGAA-Ar</v>
      </c>
      <c r="E1183" t="s">
        <v>258</v>
      </c>
      <c r="F1183" s="10">
        <v>43891</v>
      </c>
      <c r="G1183" s="10">
        <v>44712</v>
      </c>
      <c r="H1183" t="s">
        <v>987</v>
      </c>
      <c r="I1183" t="s">
        <v>7233</v>
      </c>
      <c r="J1183" t="s">
        <v>1025</v>
      </c>
      <c r="K1183" t="s">
        <v>3351</v>
      </c>
      <c r="N1183" s="30"/>
      <c r="P1183" s="30"/>
      <c r="Q1183" s="30"/>
      <c r="R1183" s="30"/>
      <c r="S1183" s="30"/>
    </row>
    <row r="1184" spans="1:19" x14ac:dyDescent="0.25">
      <c r="A1184" t="s">
        <v>1239</v>
      </c>
      <c r="B1184" t="s">
        <v>2010</v>
      </c>
      <c r="C1184" t="s">
        <v>222</v>
      </c>
      <c r="D1184" t="str">
        <f>VLOOKUP(C1184,'Programas-Mestrado'!$C:$D,2,0)</f>
        <v>PPGAA-Ar</v>
      </c>
      <c r="E1184" t="s">
        <v>258</v>
      </c>
      <c r="F1184" s="10">
        <v>43891</v>
      </c>
      <c r="G1184" s="10">
        <v>44712</v>
      </c>
      <c r="H1184" t="s">
        <v>987</v>
      </c>
      <c r="I1184" t="s">
        <v>7233</v>
      </c>
      <c r="J1184" t="s">
        <v>1025</v>
      </c>
      <c r="K1184" t="s">
        <v>3351</v>
      </c>
      <c r="N1184" s="30"/>
      <c r="P1184" s="30"/>
      <c r="Q1184" s="30"/>
      <c r="R1184" s="30"/>
      <c r="S1184" s="30"/>
    </row>
    <row r="1185" spans="1:19" x14ac:dyDescent="0.25">
      <c r="A1185" t="s">
        <v>4824</v>
      </c>
      <c r="B1185" t="s">
        <v>5440</v>
      </c>
      <c r="C1185" t="s">
        <v>222</v>
      </c>
      <c r="D1185" t="str">
        <f>VLOOKUP(C1185,'Programas-Mestrado'!$C:$D,2,0)</f>
        <v>PPGAA-Ar</v>
      </c>
      <c r="E1185" t="s">
        <v>258</v>
      </c>
      <c r="F1185" s="10">
        <v>44986</v>
      </c>
      <c r="G1185" s="10">
        <v>45382</v>
      </c>
      <c r="H1185" t="s">
        <v>987</v>
      </c>
      <c r="I1185" t="s">
        <v>7233</v>
      </c>
      <c r="J1185" t="s">
        <v>1025</v>
      </c>
      <c r="K1185" t="s">
        <v>3351</v>
      </c>
      <c r="N1185" s="30"/>
      <c r="P1185" s="30"/>
      <c r="Q1185" s="30"/>
      <c r="R1185" s="30"/>
      <c r="S1185" s="30"/>
    </row>
    <row r="1186" spans="1:19" x14ac:dyDescent="0.25">
      <c r="A1186" t="s">
        <v>1240</v>
      </c>
      <c r="B1186" t="s">
        <v>2011</v>
      </c>
      <c r="C1186" t="s">
        <v>222</v>
      </c>
      <c r="D1186" t="str">
        <f>VLOOKUP(C1186,'Programas-Mestrado'!$C:$D,2,0)</f>
        <v>PPGAA-Ar</v>
      </c>
      <c r="E1186" t="s">
        <v>258</v>
      </c>
      <c r="F1186" s="10">
        <v>43891</v>
      </c>
      <c r="G1186" s="10">
        <v>44620</v>
      </c>
      <c r="H1186" t="s">
        <v>987</v>
      </c>
      <c r="I1186" t="s">
        <v>7233</v>
      </c>
      <c r="J1186" t="s">
        <v>1024</v>
      </c>
      <c r="K1186" t="s">
        <v>3351</v>
      </c>
      <c r="N1186" s="30"/>
      <c r="P1186" s="30"/>
      <c r="Q1186" s="30"/>
      <c r="R1186" s="30"/>
      <c r="S1186" s="30"/>
    </row>
    <row r="1187" spans="1:19" x14ac:dyDescent="0.25">
      <c r="A1187" t="s">
        <v>5623</v>
      </c>
      <c r="B1187" t="s">
        <v>5791</v>
      </c>
      <c r="C1187" t="s">
        <v>222</v>
      </c>
      <c r="D1187" t="str">
        <f>VLOOKUP(C1187,'Programas-Mestrado'!$C:$D,2,0)</f>
        <v>PPGAA-Ar</v>
      </c>
      <c r="E1187" t="s">
        <v>258</v>
      </c>
      <c r="F1187" s="10">
        <v>44621</v>
      </c>
      <c r="G1187" s="10">
        <v>44985</v>
      </c>
      <c r="H1187" t="s">
        <v>987</v>
      </c>
      <c r="I1187" t="s">
        <v>7233</v>
      </c>
      <c r="J1187" t="s">
        <v>1025</v>
      </c>
      <c r="K1187" t="s">
        <v>3351</v>
      </c>
      <c r="N1187" s="30"/>
      <c r="P1187" s="30"/>
      <c r="Q1187" s="30"/>
      <c r="R1187" s="30"/>
      <c r="S1187" s="30"/>
    </row>
    <row r="1188" spans="1:19" x14ac:dyDescent="0.25">
      <c r="A1188" t="s">
        <v>5624</v>
      </c>
      <c r="B1188" t="s">
        <v>5792</v>
      </c>
      <c r="C1188" t="s">
        <v>222</v>
      </c>
      <c r="D1188" t="str">
        <f>VLOOKUP(C1188,'Programas-Mestrado'!$C:$D,2,0)</f>
        <v>PPGAA-Ar</v>
      </c>
      <c r="E1188" t="s">
        <v>258</v>
      </c>
      <c r="F1188" s="10">
        <v>44256</v>
      </c>
      <c r="G1188" s="10">
        <v>44985</v>
      </c>
      <c r="H1188" t="s">
        <v>987</v>
      </c>
      <c r="I1188" t="s">
        <v>7233</v>
      </c>
      <c r="J1188" t="s">
        <v>1025</v>
      </c>
      <c r="K1188" t="s">
        <v>3351</v>
      </c>
      <c r="N1188" s="30"/>
      <c r="P1188" s="30"/>
      <c r="Q1188" s="30"/>
      <c r="R1188" s="30"/>
      <c r="S1188" s="30"/>
    </row>
    <row r="1189" spans="1:19" x14ac:dyDescent="0.25">
      <c r="A1189" t="s">
        <v>5317</v>
      </c>
      <c r="B1189" t="s">
        <v>5441</v>
      </c>
      <c r="C1189" t="s">
        <v>222</v>
      </c>
      <c r="D1189" t="str">
        <f>VLOOKUP(C1189,'Programas-Mestrado'!$C:$D,2,0)</f>
        <v>PPGAA-Ar</v>
      </c>
      <c r="E1189" t="s">
        <v>258</v>
      </c>
      <c r="F1189" s="10">
        <v>44986</v>
      </c>
      <c r="G1189" s="10">
        <v>45351</v>
      </c>
      <c r="H1189" t="s">
        <v>987</v>
      </c>
      <c r="I1189" t="s">
        <v>7233</v>
      </c>
      <c r="J1189" t="s">
        <v>1025</v>
      </c>
      <c r="K1189" t="s">
        <v>3351</v>
      </c>
      <c r="N1189" s="30"/>
      <c r="P1189" s="30"/>
      <c r="Q1189" s="30"/>
      <c r="R1189" s="30"/>
      <c r="S1189" s="30"/>
    </row>
    <row r="1190" spans="1:19" x14ac:dyDescent="0.25">
      <c r="A1190" t="s">
        <v>4730</v>
      </c>
      <c r="B1190" t="s">
        <v>4756</v>
      </c>
      <c r="C1190" t="s">
        <v>222</v>
      </c>
      <c r="D1190" t="str">
        <f>VLOOKUP(C1190,'Programas-Mestrado'!$C:$D,2,0)</f>
        <v>PPGAA-Ar</v>
      </c>
      <c r="E1190" t="s">
        <v>258</v>
      </c>
      <c r="F1190" s="10">
        <v>44713</v>
      </c>
      <c r="G1190" s="10">
        <v>45169</v>
      </c>
      <c r="H1190" t="s">
        <v>987</v>
      </c>
      <c r="I1190" t="s">
        <v>7233</v>
      </c>
      <c r="J1190" t="s">
        <v>1025</v>
      </c>
      <c r="K1190" t="s">
        <v>3351</v>
      </c>
      <c r="N1190" s="30"/>
      <c r="P1190" s="30"/>
      <c r="Q1190" s="30"/>
      <c r="R1190" s="30"/>
      <c r="S1190" s="30"/>
    </row>
    <row r="1191" spans="1:19" x14ac:dyDescent="0.25">
      <c r="A1191" t="s">
        <v>6286</v>
      </c>
      <c r="B1191" t="s">
        <v>6312</v>
      </c>
      <c r="C1191" t="s">
        <v>236</v>
      </c>
      <c r="D1191" t="str">
        <f>VLOOKUP(C1191,'Programas-Mestrado'!$C:$D,2,0)</f>
        <v>PPGEc-So</v>
      </c>
      <c r="E1191" t="s">
        <v>258</v>
      </c>
      <c r="F1191" s="10">
        <v>45139</v>
      </c>
      <c r="G1191" s="10">
        <v>45382</v>
      </c>
      <c r="H1191" t="s">
        <v>987</v>
      </c>
      <c r="I1191" t="s">
        <v>7233</v>
      </c>
      <c r="J1191" t="s">
        <v>1025</v>
      </c>
      <c r="K1191" t="s">
        <v>3351</v>
      </c>
      <c r="N1191" s="30"/>
      <c r="P1191" s="30"/>
      <c r="Q1191" s="30"/>
      <c r="R1191" s="30"/>
      <c r="S1191" s="30"/>
    </row>
    <row r="1192" spans="1:19" x14ac:dyDescent="0.25">
      <c r="A1192" t="s">
        <v>4332</v>
      </c>
      <c r="B1192" t="s">
        <v>4427</v>
      </c>
      <c r="C1192" t="s">
        <v>236</v>
      </c>
      <c r="D1192" t="str">
        <f>VLOOKUP(C1192,'Programas-Mestrado'!$C:$D,2,0)</f>
        <v>PPGEc-So</v>
      </c>
      <c r="E1192" t="s">
        <v>258</v>
      </c>
      <c r="F1192" s="10">
        <v>44621</v>
      </c>
      <c r="G1192" s="10">
        <v>45351</v>
      </c>
      <c r="H1192" t="s">
        <v>987</v>
      </c>
      <c r="I1192" t="s">
        <v>7233</v>
      </c>
      <c r="J1192" t="s">
        <v>1025</v>
      </c>
      <c r="K1192" t="s">
        <v>3351</v>
      </c>
      <c r="N1192" s="30"/>
      <c r="P1192" s="30"/>
      <c r="Q1192" s="30"/>
      <c r="R1192" s="30"/>
      <c r="S1192" s="30"/>
    </row>
    <row r="1193" spans="1:19" x14ac:dyDescent="0.25">
      <c r="A1193" t="s">
        <v>3576</v>
      </c>
      <c r="B1193" t="s">
        <v>3646</v>
      </c>
      <c r="C1193" t="s">
        <v>236</v>
      </c>
      <c r="D1193" t="str">
        <f>VLOOKUP(C1193,'Programas-Mestrado'!$C:$D,2,0)</f>
        <v>PPGEc-So</v>
      </c>
      <c r="E1193" t="s">
        <v>258</v>
      </c>
      <c r="F1193" s="10">
        <v>44256</v>
      </c>
      <c r="G1193" s="10">
        <v>44316</v>
      </c>
      <c r="H1193" t="s">
        <v>987</v>
      </c>
      <c r="I1193" t="s">
        <v>7233</v>
      </c>
      <c r="J1193" t="s">
        <v>1025</v>
      </c>
      <c r="K1193" t="s">
        <v>3351</v>
      </c>
      <c r="N1193" s="30"/>
      <c r="P1193" s="30"/>
      <c r="Q1193" s="30"/>
      <c r="R1193" s="30"/>
      <c r="S1193" s="30"/>
    </row>
    <row r="1194" spans="1:19" x14ac:dyDescent="0.25">
      <c r="A1194" t="s">
        <v>3864</v>
      </c>
      <c r="B1194" t="s">
        <v>3871</v>
      </c>
      <c r="C1194" t="s">
        <v>236</v>
      </c>
      <c r="D1194" t="str">
        <f>VLOOKUP(C1194,'Programas-Mestrado'!$C:$D,2,0)</f>
        <v>PPGEc-So</v>
      </c>
      <c r="E1194" t="s">
        <v>258</v>
      </c>
      <c r="F1194" s="10">
        <v>44317</v>
      </c>
      <c r="G1194" s="10">
        <v>45046</v>
      </c>
      <c r="H1194" t="s">
        <v>987</v>
      </c>
      <c r="I1194" t="s">
        <v>7233</v>
      </c>
      <c r="J1194" t="s">
        <v>1025</v>
      </c>
      <c r="K1194" t="s">
        <v>3351</v>
      </c>
      <c r="N1194" s="30"/>
      <c r="P1194" s="30"/>
      <c r="Q1194" s="30"/>
      <c r="R1194" s="30"/>
      <c r="S1194" s="30"/>
    </row>
    <row r="1195" spans="1:19" x14ac:dyDescent="0.25">
      <c r="A1195" t="s">
        <v>692</v>
      </c>
      <c r="B1195" t="s">
        <v>1639</v>
      </c>
      <c r="C1195" t="s">
        <v>236</v>
      </c>
      <c r="D1195" t="str">
        <f>VLOOKUP(C1195,'Programas-Mestrado'!$C:$D,2,0)</f>
        <v>PPGEc-So</v>
      </c>
      <c r="E1195" t="s">
        <v>258</v>
      </c>
      <c r="F1195" s="10">
        <v>43891</v>
      </c>
      <c r="G1195" s="10">
        <v>44255</v>
      </c>
      <c r="H1195" t="s">
        <v>987</v>
      </c>
      <c r="I1195" t="s">
        <v>7233</v>
      </c>
      <c r="J1195" t="s">
        <v>1025</v>
      </c>
      <c r="K1195" t="s">
        <v>3351</v>
      </c>
      <c r="N1195" s="30"/>
      <c r="P1195" s="30"/>
      <c r="Q1195" s="30"/>
      <c r="R1195" s="30"/>
      <c r="S1195" s="30"/>
    </row>
    <row r="1196" spans="1:19" x14ac:dyDescent="0.25">
      <c r="A1196" t="s">
        <v>5318</v>
      </c>
      <c r="B1196" t="s">
        <v>5442</v>
      </c>
      <c r="C1196" t="s">
        <v>236</v>
      </c>
      <c r="D1196" t="str">
        <f>VLOOKUP(C1196,'Programas-Mestrado'!$C:$D,2,0)</f>
        <v>PPGEc-So</v>
      </c>
      <c r="E1196" t="s">
        <v>258</v>
      </c>
      <c r="F1196" s="10">
        <v>44986</v>
      </c>
      <c r="G1196" s="10">
        <v>45138</v>
      </c>
      <c r="H1196" t="s">
        <v>987</v>
      </c>
      <c r="I1196" t="s">
        <v>7233</v>
      </c>
      <c r="J1196" t="s">
        <v>1027</v>
      </c>
      <c r="K1196" t="s">
        <v>3351</v>
      </c>
      <c r="N1196" s="30"/>
      <c r="P1196" s="30"/>
      <c r="Q1196" s="30"/>
      <c r="R1196" s="30"/>
      <c r="S1196" s="30"/>
    </row>
    <row r="1197" spans="1:19" x14ac:dyDescent="0.25">
      <c r="A1197" t="s">
        <v>693</v>
      </c>
      <c r="B1197" t="s">
        <v>1640</v>
      </c>
      <c r="C1197" t="s">
        <v>236</v>
      </c>
      <c r="D1197" t="str">
        <f>VLOOKUP(C1197,'Programas-Mestrado'!$C:$D,2,0)</f>
        <v>PPGEc-So</v>
      </c>
      <c r="E1197" t="s">
        <v>258</v>
      </c>
      <c r="F1197" s="10">
        <v>43891</v>
      </c>
      <c r="G1197" s="10">
        <v>44255</v>
      </c>
      <c r="H1197" t="s">
        <v>987</v>
      </c>
      <c r="I1197" t="s">
        <v>7233</v>
      </c>
      <c r="J1197" t="s">
        <v>1025</v>
      </c>
      <c r="K1197" t="s">
        <v>3351</v>
      </c>
      <c r="N1197" s="30"/>
      <c r="P1197" s="30"/>
      <c r="Q1197" s="30"/>
      <c r="R1197" s="30"/>
      <c r="S1197" s="30"/>
    </row>
    <row r="1198" spans="1:19" x14ac:dyDescent="0.25">
      <c r="A1198" t="s">
        <v>3577</v>
      </c>
      <c r="B1198" t="s">
        <v>3647</v>
      </c>
      <c r="C1198" t="s">
        <v>236</v>
      </c>
      <c r="D1198" t="str">
        <f>VLOOKUP(C1198,'Programas-Mestrado'!$C:$D,2,0)</f>
        <v>PPGEc-So</v>
      </c>
      <c r="E1198" t="s">
        <v>258</v>
      </c>
      <c r="F1198" s="10">
        <v>44256</v>
      </c>
      <c r="G1198" s="10">
        <v>44620</v>
      </c>
      <c r="H1198" t="s">
        <v>987</v>
      </c>
      <c r="I1198" t="s">
        <v>7233</v>
      </c>
      <c r="J1198" t="s">
        <v>1025</v>
      </c>
      <c r="K1198" t="s">
        <v>3351</v>
      </c>
      <c r="N1198" s="30"/>
      <c r="P1198" s="30"/>
      <c r="Q1198" s="30"/>
      <c r="R1198" s="30"/>
      <c r="S1198" s="30"/>
    </row>
    <row r="1199" spans="1:19" x14ac:dyDescent="0.25">
      <c r="A1199" t="s">
        <v>3577</v>
      </c>
      <c r="B1199" t="s">
        <v>4428</v>
      </c>
      <c r="C1199" t="s">
        <v>236</v>
      </c>
      <c r="D1199" t="str">
        <f>VLOOKUP(C1199,'Programas-Mestrado'!$C:$D,2,0)</f>
        <v>PPGEc-So</v>
      </c>
      <c r="E1199" t="s">
        <v>258</v>
      </c>
      <c r="F1199" s="10">
        <v>44621</v>
      </c>
      <c r="G1199" s="10">
        <v>44926</v>
      </c>
      <c r="H1199" t="s">
        <v>987</v>
      </c>
      <c r="I1199" t="s">
        <v>7233</v>
      </c>
      <c r="J1199" t="s">
        <v>1026</v>
      </c>
      <c r="K1199" t="s">
        <v>3351</v>
      </c>
      <c r="N1199" s="30"/>
      <c r="P1199" s="30"/>
      <c r="Q1199" s="30"/>
      <c r="R1199" s="30"/>
      <c r="S1199" s="30"/>
    </row>
    <row r="1200" spans="1:19" x14ac:dyDescent="0.25">
      <c r="A1200" t="s">
        <v>4333</v>
      </c>
      <c r="B1200" t="s">
        <v>4429</v>
      </c>
      <c r="C1200" t="s">
        <v>236</v>
      </c>
      <c r="D1200" t="str">
        <f>VLOOKUP(C1200,'Programas-Mestrado'!$C:$D,2,0)</f>
        <v>PPGEc-So</v>
      </c>
      <c r="E1200" t="s">
        <v>258</v>
      </c>
      <c r="F1200" s="10">
        <v>44621</v>
      </c>
      <c r="G1200" s="10">
        <v>45260</v>
      </c>
      <c r="H1200" t="s">
        <v>987</v>
      </c>
      <c r="I1200" t="s">
        <v>7233</v>
      </c>
      <c r="J1200" t="s">
        <v>1025</v>
      </c>
      <c r="K1200" t="s">
        <v>3351</v>
      </c>
      <c r="N1200" s="30"/>
      <c r="P1200" s="30"/>
      <c r="Q1200" s="30"/>
      <c r="R1200" s="30"/>
      <c r="S1200" s="30"/>
    </row>
    <row r="1201" spans="1:19" x14ac:dyDescent="0.25">
      <c r="A1201" t="s">
        <v>5230</v>
      </c>
      <c r="B1201" t="s">
        <v>5237</v>
      </c>
      <c r="C1201" t="s">
        <v>236</v>
      </c>
      <c r="D1201" t="str">
        <f>VLOOKUP(C1201,'Programas-Mestrado'!$C:$D,2,0)</f>
        <v>PPGEc-So</v>
      </c>
      <c r="E1201" t="s">
        <v>258</v>
      </c>
      <c r="F1201" s="10">
        <v>44958</v>
      </c>
      <c r="G1201" s="10">
        <v>45138</v>
      </c>
      <c r="H1201" t="s">
        <v>987</v>
      </c>
      <c r="I1201" t="s">
        <v>7233</v>
      </c>
      <c r="J1201" t="s">
        <v>1027</v>
      </c>
      <c r="K1201" t="s">
        <v>3351</v>
      </c>
      <c r="N1201" s="30"/>
      <c r="P1201" s="30"/>
      <c r="Q1201" s="30"/>
      <c r="R1201" s="30"/>
      <c r="S1201" s="30"/>
    </row>
    <row r="1202" spans="1:19" x14ac:dyDescent="0.25">
      <c r="A1202" t="s">
        <v>4334</v>
      </c>
      <c r="B1202" t="s">
        <v>4430</v>
      </c>
      <c r="C1202" t="s">
        <v>236</v>
      </c>
      <c r="D1202" t="str">
        <f>VLOOKUP(C1202,'Programas-Mestrado'!$C:$D,2,0)</f>
        <v>PPGEc-So</v>
      </c>
      <c r="E1202" t="s">
        <v>258</v>
      </c>
      <c r="F1202" s="10">
        <v>44621</v>
      </c>
      <c r="G1202" s="10">
        <v>44834</v>
      </c>
      <c r="H1202" t="s">
        <v>987</v>
      </c>
      <c r="I1202" t="s">
        <v>7233</v>
      </c>
      <c r="J1202" t="s">
        <v>1025</v>
      </c>
      <c r="K1202" t="s">
        <v>3351</v>
      </c>
      <c r="N1202" s="30"/>
      <c r="P1202" s="30"/>
      <c r="Q1202" s="30"/>
      <c r="R1202" s="30"/>
      <c r="S1202" s="30"/>
    </row>
    <row r="1203" spans="1:19" x14ac:dyDescent="0.25">
      <c r="A1203" t="s">
        <v>3578</v>
      </c>
      <c r="B1203" t="s">
        <v>3648</v>
      </c>
      <c r="C1203" t="s">
        <v>236</v>
      </c>
      <c r="D1203" t="str">
        <f>VLOOKUP(C1203,'Programas-Mestrado'!$C:$D,2,0)</f>
        <v>PPGEc-So</v>
      </c>
      <c r="E1203" t="s">
        <v>258</v>
      </c>
      <c r="F1203" s="10">
        <v>44256</v>
      </c>
      <c r="G1203" s="10">
        <v>44620</v>
      </c>
      <c r="H1203" t="s">
        <v>987</v>
      </c>
      <c r="I1203" t="s">
        <v>7233</v>
      </c>
      <c r="J1203" t="s">
        <v>1025</v>
      </c>
      <c r="K1203" t="s">
        <v>3351</v>
      </c>
      <c r="N1203" s="30"/>
      <c r="P1203" s="30"/>
      <c r="Q1203" s="30"/>
      <c r="R1203" s="30"/>
      <c r="S1203" s="30"/>
    </row>
    <row r="1204" spans="1:19" x14ac:dyDescent="0.25">
      <c r="A1204" t="s">
        <v>3578</v>
      </c>
      <c r="B1204" t="s">
        <v>6315</v>
      </c>
      <c r="C1204" t="s">
        <v>236</v>
      </c>
      <c r="D1204" t="str">
        <f>VLOOKUP(C1204,'Programas-Mestrado'!$C:$D,2,0)</f>
        <v>PPGEc-So</v>
      </c>
      <c r="E1204" t="s">
        <v>258</v>
      </c>
      <c r="F1204" s="10">
        <v>45139</v>
      </c>
      <c r="G1204" s="10">
        <v>45199</v>
      </c>
      <c r="H1204" t="s">
        <v>987</v>
      </c>
      <c r="I1204" t="s">
        <v>7233</v>
      </c>
      <c r="J1204" t="s">
        <v>3381</v>
      </c>
      <c r="K1204" t="s">
        <v>3351</v>
      </c>
      <c r="N1204" s="30"/>
      <c r="P1204" s="30"/>
      <c r="Q1204" s="30"/>
      <c r="R1204" s="30"/>
      <c r="S1204" s="30"/>
    </row>
    <row r="1205" spans="1:19" x14ac:dyDescent="0.25">
      <c r="A1205" t="s">
        <v>3578</v>
      </c>
      <c r="B1205" t="s">
        <v>6488</v>
      </c>
      <c r="C1205" t="s">
        <v>236</v>
      </c>
      <c r="D1205" t="str">
        <f>VLOOKUP(C1205,'Programas-Mestrado'!$C:$D,2,0)</f>
        <v>PPGEc-So</v>
      </c>
      <c r="E1205" t="s">
        <v>258</v>
      </c>
      <c r="F1205" s="10">
        <v>45200</v>
      </c>
      <c r="G1205" s="10">
        <v>45291</v>
      </c>
      <c r="H1205" t="s">
        <v>987</v>
      </c>
      <c r="I1205" t="s">
        <v>7233</v>
      </c>
      <c r="J1205" t="s">
        <v>1025</v>
      </c>
      <c r="K1205" t="s">
        <v>3351</v>
      </c>
      <c r="N1205" s="30"/>
      <c r="P1205" s="30"/>
      <c r="Q1205" s="30"/>
      <c r="R1205" s="30"/>
      <c r="S1205" s="30"/>
    </row>
    <row r="1206" spans="1:19" x14ac:dyDescent="0.25">
      <c r="A1206" t="s">
        <v>3908</v>
      </c>
      <c r="B1206" t="s">
        <v>4431</v>
      </c>
      <c r="C1206" t="s">
        <v>236</v>
      </c>
      <c r="D1206" t="str">
        <f>VLOOKUP(C1206,'Programas-Mestrado'!$C:$D,2,0)</f>
        <v>PPGEc-So</v>
      </c>
      <c r="E1206" t="s">
        <v>258</v>
      </c>
      <c r="F1206" s="10">
        <v>44621</v>
      </c>
      <c r="G1206" s="10">
        <v>45077</v>
      </c>
      <c r="H1206" t="s">
        <v>987</v>
      </c>
      <c r="I1206" t="s">
        <v>7233</v>
      </c>
      <c r="J1206" t="s">
        <v>1025</v>
      </c>
      <c r="K1206" t="s">
        <v>3351</v>
      </c>
      <c r="N1206" s="30"/>
      <c r="P1206" s="30"/>
      <c r="Q1206" s="30"/>
      <c r="R1206" s="30"/>
      <c r="S1206" s="30"/>
    </row>
    <row r="1207" spans="1:19" x14ac:dyDescent="0.25">
      <c r="A1207" t="s">
        <v>3908</v>
      </c>
      <c r="B1207" t="s">
        <v>3926</v>
      </c>
      <c r="C1207" t="s">
        <v>236</v>
      </c>
      <c r="D1207" t="str">
        <f>VLOOKUP(C1207,'Programas-Mestrado'!$C:$D,2,0)</f>
        <v>PPGEc-So</v>
      </c>
      <c r="E1207" t="s">
        <v>258</v>
      </c>
      <c r="F1207" s="10">
        <v>44348</v>
      </c>
      <c r="G1207" s="10">
        <v>44620</v>
      </c>
      <c r="H1207" t="s">
        <v>987</v>
      </c>
      <c r="I1207" t="s">
        <v>7233</v>
      </c>
      <c r="J1207" t="s">
        <v>1025</v>
      </c>
      <c r="K1207" t="s">
        <v>3351</v>
      </c>
      <c r="N1207" s="30"/>
      <c r="P1207" s="30"/>
      <c r="Q1207" s="30"/>
      <c r="R1207" s="30"/>
      <c r="S1207" s="30"/>
    </row>
    <row r="1208" spans="1:19" x14ac:dyDescent="0.25">
      <c r="A1208" t="s">
        <v>1092</v>
      </c>
      <c r="B1208" t="s">
        <v>3978</v>
      </c>
      <c r="C1208" t="s">
        <v>236</v>
      </c>
      <c r="D1208" t="str">
        <f>VLOOKUP(C1208,'Programas-Mestrado'!$C:$D,2,0)</f>
        <v>PPGEc-So</v>
      </c>
      <c r="E1208" t="s">
        <v>258</v>
      </c>
      <c r="F1208" s="10">
        <v>44378</v>
      </c>
      <c r="G1208" s="10">
        <v>44620</v>
      </c>
      <c r="H1208" t="s">
        <v>987</v>
      </c>
      <c r="I1208" t="s">
        <v>7233</v>
      </c>
      <c r="J1208" t="s">
        <v>1025</v>
      </c>
      <c r="K1208" t="s">
        <v>3351</v>
      </c>
      <c r="N1208" s="30"/>
      <c r="P1208" s="30"/>
      <c r="Q1208" s="30"/>
      <c r="R1208" s="30"/>
      <c r="S1208" s="30"/>
    </row>
    <row r="1209" spans="1:19" x14ac:dyDescent="0.25">
      <c r="A1209" t="s">
        <v>1092</v>
      </c>
      <c r="B1209" t="s">
        <v>1641</v>
      </c>
      <c r="C1209" t="s">
        <v>236</v>
      </c>
      <c r="D1209" t="str">
        <f>VLOOKUP(C1209,'Programas-Mestrado'!$C:$D,2,0)</f>
        <v>PPGEc-So</v>
      </c>
      <c r="E1209" t="s">
        <v>258</v>
      </c>
      <c r="F1209" s="10">
        <v>43891</v>
      </c>
      <c r="G1209" s="10">
        <v>44255</v>
      </c>
      <c r="H1209" t="s">
        <v>987</v>
      </c>
      <c r="I1209" t="s">
        <v>7233</v>
      </c>
      <c r="J1209" t="s">
        <v>1025</v>
      </c>
      <c r="K1209" t="s">
        <v>3351</v>
      </c>
      <c r="N1209" s="30"/>
      <c r="P1209" s="30"/>
      <c r="Q1209" s="30"/>
      <c r="R1209" s="30"/>
      <c r="S1209" s="30"/>
    </row>
    <row r="1210" spans="1:19" x14ac:dyDescent="0.25">
      <c r="A1210" t="s">
        <v>694</v>
      </c>
      <c r="B1210" t="s">
        <v>1642</v>
      </c>
      <c r="C1210" t="s">
        <v>236</v>
      </c>
      <c r="D1210" t="str">
        <f>VLOOKUP(C1210,'Programas-Mestrado'!$C:$D,2,0)</f>
        <v>PPGEc-So</v>
      </c>
      <c r="E1210" t="s">
        <v>258</v>
      </c>
      <c r="F1210" s="10">
        <v>43709</v>
      </c>
      <c r="G1210" s="10">
        <v>44227</v>
      </c>
      <c r="H1210" t="s">
        <v>987</v>
      </c>
      <c r="I1210" t="s">
        <v>7233</v>
      </c>
      <c r="J1210" t="s">
        <v>1025</v>
      </c>
      <c r="K1210" t="s">
        <v>3351</v>
      </c>
      <c r="N1210" s="30"/>
      <c r="P1210" s="30"/>
      <c r="Q1210" s="30"/>
      <c r="R1210" s="30"/>
      <c r="S1210" s="30"/>
    </row>
    <row r="1211" spans="1:19" x14ac:dyDescent="0.25">
      <c r="A1211" t="s">
        <v>1093</v>
      </c>
      <c r="B1211" t="s">
        <v>1643</v>
      </c>
      <c r="C1211" t="s">
        <v>236</v>
      </c>
      <c r="D1211" t="str">
        <f>VLOOKUP(C1211,'Programas-Mestrado'!$C:$D,2,0)</f>
        <v>PPGEc-So</v>
      </c>
      <c r="E1211" t="s">
        <v>258</v>
      </c>
      <c r="F1211" s="10">
        <v>43891</v>
      </c>
      <c r="G1211" s="10">
        <v>44620</v>
      </c>
      <c r="H1211" t="s">
        <v>987</v>
      </c>
      <c r="I1211" t="s">
        <v>7233</v>
      </c>
      <c r="J1211" t="s">
        <v>1025</v>
      </c>
      <c r="K1211" t="s">
        <v>3351</v>
      </c>
      <c r="N1211" s="30"/>
      <c r="P1211" s="30"/>
      <c r="Q1211" s="30"/>
      <c r="R1211" s="30"/>
      <c r="S1211" s="30"/>
    </row>
    <row r="1212" spans="1:19" x14ac:dyDescent="0.25">
      <c r="A1212" t="s">
        <v>695</v>
      </c>
      <c r="B1212" t="s">
        <v>1644</v>
      </c>
      <c r="C1212" t="s">
        <v>236</v>
      </c>
      <c r="D1212" t="str">
        <f>VLOOKUP(C1212,'Programas-Mestrado'!$C:$D,2,0)</f>
        <v>PPGEc-So</v>
      </c>
      <c r="E1212" t="s">
        <v>258</v>
      </c>
      <c r="F1212" s="10">
        <v>43891</v>
      </c>
      <c r="G1212" s="10">
        <v>44255</v>
      </c>
      <c r="H1212" t="s">
        <v>987</v>
      </c>
      <c r="I1212" t="s">
        <v>7233</v>
      </c>
      <c r="J1212" t="s">
        <v>1025</v>
      </c>
      <c r="K1212" t="s">
        <v>3351</v>
      </c>
      <c r="N1212" s="30"/>
      <c r="P1212" s="30"/>
      <c r="Q1212" s="30"/>
      <c r="R1212" s="30"/>
      <c r="S1212" s="30"/>
    </row>
    <row r="1213" spans="1:19" x14ac:dyDescent="0.25">
      <c r="A1213" t="s">
        <v>1094</v>
      </c>
      <c r="B1213" t="s">
        <v>1645</v>
      </c>
      <c r="C1213" t="s">
        <v>236</v>
      </c>
      <c r="D1213" t="str">
        <f>VLOOKUP(C1213,'Programas-Mestrado'!$C:$D,2,0)</f>
        <v>PPGEc-So</v>
      </c>
      <c r="E1213" t="s">
        <v>258</v>
      </c>
      <c r="F1213" s="10">
        <v>43891</v>
      </c>
      <c r="G1213" s="10">
        <v>44255</v>
      </c>
      <c r="H1213" t="s">
        <v>987</v>
      </c>
      <c r="I1213" t="s">
        <v>7233</v>
      </c>
      <c r="J1213" t="s">
        <v>1025</v>
      </c>
      <c r="K1213" t="s">
        <v>3351</v>
      </c>
      <c r="N1213" s="30"/>
      <c r="P1213" s="30"/>
      <c r="Q1213" s="30"/>
      <c r="R1213" s="30"/>
      <c r="S1213" s="30"/>
    </row>
    <row r="1214" spans="1:19" x14ac:dyDescent="0.25">
      <c r="A1214" t="s">
        <v>780</v>
      </c>
      <c r="B1214" t="s">
        <v>1646</v>
      </c>
      <c r="C1214" t="s">
        <v>236</v>
      </c>
      <c r="D1214" t="str">
        <f>VLOOKUP(C1214,'Programas-Mestrado'!$C:$D,2,0)</f>
        <v>PPGEc-So</v>
      </c>
      <c r="E1214" t="s">
        <v>258</v>
      </c>
      <c r="F1214" s="10">
        <v>43891</v>
      </c>
      <c r="G1214" s="10">
        <v>44255</v>
      </c>
      <c r="H1214" t="s">
        <v>987</v>
      </c>
      <c r="I1214" t="s">
        <v>7233</v>
      </c>
      <c r="J1214" t="s">
        <v>1025</v>
      </c>
      <c r="K1214" t="s">
        <v>3351</v>
      </c>
      <c r="N1214" s="30"/>
      <c r="P1214" s="30"/>
      <c r="Q1214" s="30"/>
      <c r="R1214" s="30"/>
      <c r="S1214" s="30"/>
    </row>
    <row r="1215" spans="1:19" x14ac:dyDescent="0.25">
      <c r="A1215" t="s">
        <v>3579</v>
      </c>
      <c r="B1215" t="s">
        <v>3649</v>
      </c>
      <c r="C1215" t="s">
        <v>236</v>
      </c>
      <c r="D1215" t="str">
        <f>VLOOKUP(C1215,'Programas-Mestrado'!$C:$D,2,0)</f>
        <v>PPGEc-So</v>
      </c>
      <c r="E1215" t="s">
        <v>258</v>
      </c>
      <c r="F1215" s="10">
        <v>44256</v>
      </c>
      <c r="G1215" s="10">
        <v>44347</v>
      </c>
      <c r="H1215" t="s">
        <v>987</v>
      </c>
      <c r="I1215" t="s">
        <v>7233</v>
      </c>
      <c r="J1215" t="s">
        <v>1027</v>
      </c>
      <c r="K1215" t="s">
        <v>3351</v>
      </c>
      <c r="N1215" s="30"/>
      <c r="P1215" s="30"/>
      <c r="Q1215" s="30"/>
      <c r="R1215" s="30"/>
      <c r="S1215" s="30"/>
    </row>
    <row r="1216" spans="1:19" x14ac:dyDescent="0.25">
      <c r="A1216" t="s">
        <v>3580</v>
      </c>
      <c r="B1216" t="s">
        <v>3650</v>
      </c>
      <c r="C1216" t="s">
        <v>236</v>
      </c>
      <c r="D1216" t="str">
        <f>VLOOKUP(C1216,'Programas-Mestrado'!$C:$D,2,0)</f>
        <v>PPGEc-So</v>
      </c>
      <c r="E1216" t="s">
        <v>258</v>
      </c>
      <c r="F1216" s="10">
        <v>44256</v>
      </c>
      <c r="G1216" s="10">
        <v>44377</v>
      </c>
      <c r="H1216" t="s">
        <v>987</v>
      </c>
      <c r="I1216" t="s">
        <v>7233</v>
      </c>
      <c r="J1216" t="s">
        <v>1025</v>
      </c>
      <c r="K1216" t="s">
        <v>3351</v>
      </c>
      <c r="N1216" s="30"/>
      <c r="P1216" s="30"/>
      <c r="Q1216" s="30"/>
      <c r="R1216" s="30"/>
      <c r="S1216" s="30"/>
    </row>
    <row r="1217" spans="1:19" x14ac:dyDescent="0.25">
      <c r="A1217" t="s">
        <v>1095</v>
      </c>
      <c r="B1217" t="s">
        <v>1647</v>
      </c>
      <c r="C1217" t="s">
        <v>236</v>
      </c>
      <c r="D1217" t="str">
        <f>VLOOKUP(C1217,'Programas-Mestrado'!$C:$D,2,0)</f>
        <v>PPGEc-So</v>
      </c>
      <c r="E1217" t="s">
        <v>258</v>
      </c>
      <c r="F1217" s="10">
        <v>43891</v>
      </c>
      <c r="G1217" s="10">
        <v>44620</v>
      </c>
      <c r="H1217" t="s">
        <v>987</v>
      </c>
      <c r="I1217" t="s">
        <v>7233</v>
      </c>
      <c r="J1217" t="s">
        <v>1025</v>
      </c>
      <c r="K1217" t="s">
        <v>3351</v>
      </c>
      <c r="N1217" s="30"/>
      <c r="P1217" s="30"/>
      <c r="Q1217" s="30"/>
      <c r="R1217" s="30"/>
      <c r="S1217" s="30"/>
    </row>
    <row r="1218" spans="1:19" x14ac:dyDescent="0.25">
      <c r="A1218" t="s">
        <v>5088</v>
      </c>
      <c r="B1218" t="s">
        <v>5112</v>
      </c>
      <c r="C1218" t="s">
        <v>236</v>
      </c>
      <c r="D1218" t="str">
        <f>VLOOKUP(C1218,'Programas-Mestrado'!$C:$D,2,0)</f>
        <v>PPGEc-So</v>
      </c>
      <c r="E1218" t="s">
        <v>258</v>
      </c>
      <c r="F1218" s="10">
        <v>44835</v>
      </c>
      <c r="G1218" s="10">
        <v>44957</v>
      </c>
      <c r="H1218" t="s">
        <v>987</v>
      </c>
      <c r="I1218" t="s">
        <v>7233</v>
      </c>
      <c r="J1218" t="s">
        <v>1030</v>
      </c>
      <c r="K1218" t="s">
        <v>3351</v>
      </c>
      <c r="N1218" s="30"/>
      <c r="P1218" s="30"/>
      <c r="Q1218" s="30"/>
      <c r="R1218" s="30"/>
      <c r="S1218" s="30"/>
    </row>
    <row r="1219" spans="1:19" x14ac:dyDescent="0.25">
      <c r="A1219" t="s">
        <v>4335</v>
      </c>
      <c r="B1219" t="s">
        <v>4432</v>
      </c>
      <c r="C1219" t="s">
        <v>236</v>
      </c>
      <c r="D1219" t="str">
        <f>VLOOKUP(C1219,'Programas-Mestrado'!$C:$D,2,0)</f>
        <v>PPGEc-So</v>
      </c>
      <c r="E1219" t="s">
        <v>258</v>
      </c>
      <c r="F1219" s="10">
        <v>44621</v>
      </c>
      <c r="G1219" s="10">
        <v>45351</v>
      </c>
      <c r="H1219" t="s">
        <v>987</v>
      </c>
      <c r="I1219" t="s">
        <v>7233</v>
      </c>
      <c r="J1219" t="s">
        <v>1025</v>
      </c>
      <c r="K1219" t="s">
        <v>3351</v>
      </c>
      <c r="N1219" s="30"/>
      <c r="P1219" s="30"/>
      <c r="Q1219" s="30"/>
      <c r="R1219" s="30"/>
      <c r="S1219" s="30"/>
    </row>
    <row r="1220" spans="1:19" x14ac:dyDescent="0.25">
      <c r="A1220" t="s">
        <v>697</v>
      </c>
      <c r="B1220" t="s">
        <v>1648</v>
      </c>
      <c r="C1220" t="s">
        <v>236</v>
      </c>
      <c r="D1220" t="str">
        <f>VLOOKUP(C1220,'Programas-Mestrado'!$C:$D,2,0)</f>
        <v>PPGEc-So</v>
      </c>
      <c r="E1220" t="s">
        <v>258</v>
      </c>
      <c r="F1220" s="10">
        <v>43891</v>
      </c>
      <c r="G1220" s="10">
        <v>44255</v>
      </c>
      <c r="H1220" t="s">
        <v>987</v>
      </c>
      <c r="I1220" t="s">
        <v>7233</v>
      </c>
      <c r="J1220" t="s">
        <v>1025</v>
      </c>
      <c r="K1220" t="s">
        <v>3351</v>
      </c>
      <c r="N1220" s="30"/>
      <c r="P1220" s="30"/>
      <c r="Q1220" s="30"/>
      <c r="R1220" s="30"/>
      <c r="S1220" s="30"/>
    </row>
    <row r="1221" spans="1:19" x14ac:dyDescent="0.25">
      <c r="A1221" t="s">
        <v>3581</v>
      </c>
      <c r="B1221" t="s">
        <v>3651</v>
      </c>
      <c r="C1221" t="s">
        <v>236</v>
      </c>
      <c r="D1221" t="str">
        <f>VLOOKUP(C1221,'Programas-Mestrado'!$C:$D,2,0)</f>
        <v>PPGEc-So</v>
      </c>
      <c r="E1221" t="s">
        <v>258</v>
      </c>
      <c r="F1221" s="10">
        <v>44256</v>
      </c>
      <c r="G1221" s="10">
        <v>44620</v>
      </c>
      <c r="H1221" t="s">
        <v>987</v>
      </c>
      <c r="I1221" t="s">
        <v>7233</v>
      </c>
      <c r="J1221" t="s">
        <v>1025</v>
      </c>
      <c r="K1221" t="s">
        <v>3351</v>
      </c>
      <c r="N1221" s="30"/>
      <c r="P1221" s="30"/>
      <c r="Q1221" s="30"/>
      <c r="R1221" s="30"/>
      <c r="S1221" s="30"/>
    </row>
    <row r="1222" spans="1:19" x14ac:dyDescent="0.25">
      <c r="A1222" t="s">
        <v>3581</v>
      </c>
      <c r="B1222" t="s">
        <v>5793</v>
      </c>
      <c r="C1222" t="s">
        <v>236</v>
      </c>
      <c r="D1222" t="str">
        <f>VLOOKUP(C1222,'Programas-Mestrado'!$C:$D,2,0)</f>
        <v>PPGEc-So</v>
      </c>
      <c r="E1222" t="s">
        <v>258</v>
      </c>
      <c r="F1222" s="10">
        <v>44621</v>
      </c>
      <c r="G1222" s="10">
        <v>44985</v>
      </c>
      <c r="H1222" t="s">
        <v>987</v>
      </c>
      <c r="I1222" t="s">
        <v>7233</v>
      </c>
      <c r="J1222" t="s">
        <v>1025</v>
      </c>
      <c r="K1222" t="s">
        <v>3351</v>
      </c>
      <c r="N1222" s="30"/>
      <c r="P1222" s="30"/>
      <c r="Q1222" s="30"/>
      <c r="R1222" s="30"/>
      <c r="S1222" s="30"/>
    </row>
    <row r="1223" spans="1:19" x14ac:dyDescent="0.25">
      <c r="A1223" t="s">
        <v>4336</v>
      </c>
      <c r="B1223" t="s">
        <v>4433</v>
      </c>
      <c r="C1223" t="s">
        <v>236</v>
      </c>
      <c r="D1223" t="str">
        <f>VLOOKUP(C1223,'Programas-Mestrado'!$C:$D,2,0)</f>
        <v>PPGEc-So</v>
      </c>
      <c r="E1223" t="s">
        <v>258</v>
      </c>
      <c r="F1223" s="10">
        <v>44621</v>
      </c>
      <c r="G1223" s="10">
        <v>44804</v>
      </c>
      <c r="H1223" t="s">
        <v>987</v>
      </c>
      <c r="I1223" t="s">
        <v>7233</v>
      </c>
      <c r="J1223" t="s">
        <v>1023</v>
      </c>
      <c r="K1223" t="s">
        <v>3351</v>
      </c>
      <c r="N1223" s="30"/>
      <c r="P1223" s="30"/>
      <c r="Q1223" s="30"/>
      <c r="R1223" s="30"/>
      <c r="S1223" s="30"/>
    </row>
    <row r="1224" spans="1:19" x14ac:dyDescent="0.25">
      <c r="A1224" t="s">
        <v>3582</v>
      </c>
      <c r="B1224" t="s">
        <v>3652</v>
      </c>
      <c r="C1224" t="s">
        <v>236</v>
      </c>
      <c r="D1224" t="str">
        <f>VLOOKUP(C1224,'Programas-Mestrado'!$C:$D,2,0)</f>
        <v>PPGEc-So</v>
      </c>
      <c r="E1224" t="s">
        <v>258</v>
      </c>
      <c r="F1224" s="10">
        <v>44256</v>
      </c>
      <c r="G1224" s="10">
        <v>44620</v>
      </c>
      <c r="H1224" t="s">
        <v>987</v>
      </c>
      <c r="I1224" t="s">
        <v>7233</v>
      </c>
      <c r="J1224" t="s">
        <v>1025</v>
      </c>
      <c r="K1224" t="s">
        <v>3351</v>
      </c>
      <c r="N1224" s="30"/>
      <c r="P1224" s="30"/>
      <c r="Q1224" s="30"/>
      <c r="R1224" s="30"/>
      <c r="S1224" s="30"/>
    </row>
    <row r="1225" spans="1:19" x14ac:dyDescent="0.25">
      <c r="A1225" t="s">
        <v>3582</v>
      </c>
      <c r="B1225" t="s">
        <v>4434</v>
      </c>
      <c r="C1225" t="s">
        <v>236</v>
      </c>
      <c r="D1225" t="str">
        <f>VLOOKUP(C1225,'Programas-Mestrado'!$C:$D,2,0)</f>
        <v>PPGEc-So</v>
      </c>
      <c r="E1225" t="s">
        <v>258</v>
      </c>
      <c r="F1225" s="10">
        <v>44621</v>
      </c>
      <c r="G1225" s="10">
        <v>44834</v>
      </c>
      <c r="H1225" t="s">
        <v>987</v>
      </c>
      <c r="I1225" t="s">
        <v>7233</v>
      </c>
      <c r="J1225" t="s">
        <v>1025</v>
      </c>
      <c r="K1225" t="s">
        <v>3351</v>
      </c>
      <c r="N1225" s="30"/>
      <c r="P1225" s="30"/>
      <c r="Q1225" s="30"/>
      <c r="R1225" s="30"/>
      <c r="S1225" s="30"/>
    </row>
    <row r="1226" spans="1:19" x14ac:dyDescent="0.25">
      <c r="A1226" t="s">
        <v>3583</v>
      </c>
      <c r="B1226" t="s">
        <v>3653</v>
      </c>
      <c r="C1226" t="s">
        <v>236</v>
      </c>
      <c r="D1226" t="str">
        <f>VLOOKUP(C1226,'Programas-Mestrado'!$C:$D,2,0)</f>
        <v>PPGEc-So</v>
      </c>
      <c r="E1226" t="s">
        <v>258</v>
      </c>
      <c r="F1226" s="10">
        <v>44256</v>
      </c>
      <c r="G1226" s="10">
        <v>44620</v>
      </c>
      <c r="H1226" t="s">
        <v>987</v>
      </c>
      <c r="I1226" t="s">
        <v>7233</v>
      </c>
      <c r="J1226" t="s">
        <v>1025</v>
      </c>
      <c r="K1226" t="s">
        <v>3351</v>
      </c>
      <c r="N1226" s="30"/>
      <c r="P1226" s="30"/>
      <c r="Q1226" s="30"/>
      <c r="R1226" s="30"/>
      <c r="S1226" s="30"/>
    </row>
    <row r="1227" spans="1:19" x14ac:dyDescent="0.25">
      <c r="A1227" t="s">
        <v>3583</v>
      </c>
      <c r="B1227" t="s">
        <v>4435</v>
      </c>
      <c r="C1227" t="s">
        <v>236</v>
      </c>
      <c r="D1227" t="str">
        <f>VLOOKUP(C1227,'Programas-Mestrado'!$C:$D,2,0)</f>
        <v>PPGEc-So</v>
      </c>
      <c r="E1227" t="s">
        <v>258</v>
      </c>
      <c r="F1227" s="10">
        <v>44621</v>
      </c>
      <c r="G1227" s="10">
        <v>44957</v>
      </c>
      <c r="H1227" t="s">
        <v>987</v>
      </c>
      <c r="I1227" t="s">
        <v>7233</v>
      </c>
      <c r="J1227" t="s">
        <v>3346</v>
      </c>
      <c r="K1227" t="s">
        <v>3351</v>
      </c>
      <c r="N1227" s="30"/>
      <c r="P1227" s="30"/>
      <c r="Q1227" s="30"/>
      <c r="R1227" s="30"/>
      <c r="S1227" s="30"/>
    </row>
    <row r="1228" spans="1:19" x14ac:dyDescent="0.25">
      <c r="A1228" t="s">
        <v>4888</v>
      </c>
      <c r="B1228" t="s">
        <v>4931</v>
      </c>
      <c r="C1228" t="s">
        <v>257</v>
      </c>
      <c r="D1228" t="str">
        <f>VLOOKUP(C1228,'Programas-Mestrado'!$C:$D,2,0)</f>
        <v>PPGTO</v>
      </c>
      <c r="E1228" t="s">
        <v>517</v>
      </c>
      <c r="F1228" s="10">
        <v>44774</v>
      </c>
      <c r="G1228" s="10">
        <v>45322</v>
      </c>
      <c r="H1228" t="s">
        <v>987</v>
      </c>
      <c r="I1228" t="s">
        <v>7233</v>
      </c>
      <c r="J1228" t="s">
        <v>1024</v>
      </c>
      <c r="K1228" t="s">
        <v>3351</v>
      </c>
      <c r="N1228" s="30"/>
      <c r="P1228" s="30"/>
      <c r="Q1228" s="30"/>
      <c r="R1228" s="30"/>
      <c r="S1228" s="30"/>
    </row>
    <row r="1229" spans="1:19" x14ac:dyDescent="0.25">
      <c r="A1229" t="s">
        <v>5625</v>
      </c>
      <c r="B1229" t="s">
        <v>5794</v>
      </c>
      <c r="C1229" t="s">
        <v>257</v>
      </c>
      <c r="D1229" t="str">
        <f>VLOOKUP(C1229,'Programas-Mestrado'!$C:$D,2,0)</f>
        <v>PPGTO</v>
      </c>
      <c r="E1229" t="s">
        <v>517</v>
      </c>
      <c r="F1229" s="10">
        <v>43891</v>
      </c>
      <c r="G1229" s="10">
        <v>44985</v>
      </c>
      <c r="H1229" t="s">
        <v>987</v>
      </c>
      <c r="I1229" t="s">
        <v>7233</v>
      </c>
      <c r="J1229" t="s">
        <v>1024</v>
      </c>
      <c r="K1229" t="s">
        <v>3351</v>
      </c>
      <c r="N1229" s="30"/>
      <c r="P1229" s="30"/>
      <c r="Q1229" s="30"/>
      <c r="R1229" s="30"/>
      <c r="S1229" s="30"/>
    </row>
    <row r="1230" spans="1:19" x14ac:dyDescent="0.25">
      <c r="A1230" t="s">
        <v>3529</v>
      </c>
      <c r="B1230" t="s">
        <v>3542</v>
      </c>
      <c r="C1230" t="s">
        <v>257</v>
      </c>
      <c r="D1230" t="str">
        <f>VLOOKUP(C1230,'Programas-Mestrado'!$C:$D,2,0)</f>
        <v>PPGTO</v>
      </c>
      <c r="E1230" t="s">
        <v>517</v>
      </c>
      <c r="F1230" s="10">
        <v>44197</v>
      </c>
      <c r="G1230" s="10">
        <v>44408</v>
      </c>
      <c r="H1230" t="s">
        <v>987</v>
      </c>
      <c r="I1230" t="s">
        <v>7233</v>
      </c>
      <c r="J1230" t="s">
        <v>1025</v>
      </c>
      <c r="K1230" t="s">
        <v>3351</v>
      </c>
      <c r="N1230" s="30"/>
      <c r="P1230" s="30"/>
      <c r="Q1230" s="30"/>
      <c r="R1230" s="30"/>
      <c r="S1230" s="30"/>
    </row>
    <row r="1231" spans="1:19" x14ac:dyDescent="0.25">
      <c r="A1231" t="s">
        <v>1098</v>
      </c>
      <c r="B1231" t="s">
        <v>4437</v>
      </c>
      <c r="C1231" t="s">
        <v>257</v>
      </c>
      <c r="D1231" t="str">
        <f>VLOOKUP(C1231,'Programas-Mestrado'!$C:$D,2,0)</f>
        <v>PPGTO</v>
      </c>
      <c r="E1231" t="s">
        <v>517</v>
      </c>
      <c r="F1231" s="10">
        <v>44621</v>
      </c>
      <c r="G1231" s="10">
        <v>45351</v>
      </c>
      <c r="H1231" t="s">
        <v>987</v>
      </c>
      <c r="I1231" t="s">
        <v>7233</v>
      </c>
      <c r="J1231" t="s">
        <v>1025</v>
      </c>
      <c r="K1231" t="s">
        <v>3351</v>
      </c>
      <c r="N1231" s="30"/>
      <c r="P1231" s="30"/>
      <c r="Q1231" s="30"/>
      <c r="R1231" s="30"/>
      <c r="S1231" s="30"/>
    </row>
    <row r="1232" spans="1:19" x14ac:dyDescent="0.25">
      <c r="A1232" t="s">
        <v>514</v>
      </c>
      <c r="B1232" t="s">
        <v>1649</v>
      </c>
      <c r="C1232" t="s">
        <v>257</v>
      </c>
      <c r="D1232" t="str">
        <f>VLOOKUP(C1232,'Programas-Mestrado'!$C:$D,2,0)</f>
        <v>PPGTO</v>
      </c>
      <c r="E1232" t="s">
        <v>517</v>
      </c>
      <c r="F1232" s="10">
        <v>43709</v>
      </c>
      <c r="G1232" s="10">
        <v>44620</v>
      </c>
      <c r="H1232" t="s">
        <v>987</v>
      </c>
      <c r="I1232" t="s">
        <v>7233</v>
      </c>
      <c r="J1232" t="s">
        <v>1024</v>
      </c>
      <c r="K1232" t="s">
        <v>3351</v>
      </c>
      <c r="N1232" s="30"/>
      <c r="P1232" s="30"/>
      <c r="Q1232" s="30"/>
      <c r="R1232" s="30"/>
      <c r="S1232" s="30"/>
    </row>
    <row r="1233" spans="1:19" x14ac:dyDescent="0.25">
      <c r="A1233" t="s">
        <v>4106</v>
      </c>
      <c r="B1233" t="s">
        <v>4119</v>
      </c>
      <c r="C1233" t="s">
        <v>257</v>
      </c>
      <c r="D1233" t="str">
        <f>VLOOKUP(C1233,'Programas-Mestrado'!$C:$D,2,0)</f>
        <v>PPGTO</v>
      </c>
      <c r="E1233" t="s">
        <v>517</v>
      </c>
      <c r="F1233" s="10">
        <v>44440</v>
      </c>
      <c r="G1233" s="10">
        <v>44681</v>
      </c>
      <c r="H1233" t="s">
        <v>987</v>
      </c>
      <c r="I1233" t="s">
        <v>7233</v>
      </c>
      <c r="J1233" t="s">
        <v>1025</v>
      </c>
      <c r="K1233" t="s">
        <v>3351</v>
      </c>
      <c r="N1233" s="30"/>
      <c r="P1233" s="30"/>
      <c r="Q1233" s="30"/>
      <c r="R1233" s="30"/>
      <c r="S1233" s="30"/>
    </row>
    <row r="1234" spans="1:19" x14ac:dyDescent="0.25">
      <c r="A1234" t="s">
        <v>957</v>
      </c>
      <c r="B1234" t="s">
        <v>1650</v>
      </c>
      <c r="C1234" t="s">
        <v>257</v>
      </c>
      <c r="D1234" t="str">
        <f>VLOOKUP(C1234,'Programas-Mestrado'!$C:$D,2,0)</f>
        <v>PPGTO</v>
      </c>
      <c r="E1234" t="s">
        <v>517</v>
      </c>
      <c r="F1234" s="10">
        <v>43831</v>
      </c>
      <c r="G1234" s="10">
        <v>44681</v>
      </c>
      <c r="H1234" t="s">
        <v>987</v>
      </c>
      <c r="I1234" t="s">
        <v>7233</v>
      </c>
      <c r="J1234" t="s">
        <v>1025</v>
      </c>
      <c r="K1234" t="s">
        <v>3351</v>
      </c>
      <c r="N1234" s="30"/>
      <c r="P1234" s="30"/>
      <c r="Q1234" s="30"/>
      <c r="R1234" s="30"/>
      <c r="S1234" s="30"/>
    </row>
    <row r="1235" spans="1:19" x14ac:dyDescent="0.25">
      <c r="A1235" t="s">
        <v>515</v>
      </c>
      <c r="B1235" t="s">
        <v>1651</v>
      </c>
      <c r="C1235" t="s">
        <v>257</v>
      </c>
      <c r="D1235" t="str">
        <f>VLOOKUP(C1235,'Programas-Mestrado'!$C:$D,2,0)</f>
        <v>PPGTO</v>
      </c>
      <c r="E1235" t="s">
        <v>517</v>
      </c>
      <c r="F1235" s="10">
        <v>43709</v>
      </c>
      <c r="G1235" s="10">
        <v>44439</v>
      </c>
      <c r="H1235" t="s">
        <v>987</v>
      </c>
      <c r="I1235" t="s">
        <v>7233</v>
      </c>
      <c r="J1235" t="s">
        <v>1024</v>
      </c>
      <c r="K1235" t="s">
        <v>3351</v>
      </c>
      <c r="N1235" s="30"/>
      <c r="P1235" s="30"/>
      <c r="Q1235" s="30"/>
      <c r="R1235" s="30"/>
      <c r="S1235" s="30"/>
    </row>
    <row r="1236" spans="1:19" x14ac:dyDescent="0.25">
      <c r="A1236" t="s">
        <v>3585</v>
      </c>
      <c r="B1236" t="s">
        <v>3655</v>
      </c>
      <c r="C1236" t="s">
        <v>257</v>
      </c>
      <c r="D1236" t="str">
        <f>VLOOKUP(C1236,'Programas-Mestrado'!$C:$D,2,0)</f>
        <v>PPGTO</v>
      </c>
      <c r="E1236" t="s">
        <v>517</v>
      </c>
      <c r="F1236" s="10">
        <v>44256</v>
      </c>
      <c r="G1236" s="10">
        <v>44439</v>
      </c>
      <c r="H1236" t="s">
        <v>987</v>
      </c>
      <c r="I1236" t="s">
        <v>7233</v>
      </c>
      <c r="J1236" t="s">
        <v>1025</v>
      </c>
      <c r="K1236" t="s">
        <v>3351</v>
      </c>
      <c r="N1236" s="30"/>
      <c r="P1236" s="30"/>
      <c r="Q1236" s="30"/>
      <c r="R1236" s="30"/>
      <c r="S1236" s="30"/>
    </row>
    <row r="1237" spans="1:19" x14ac:dyDescent="0.25">
      <c r="A1237" t="s">
        <v>3585</v>
      </c>
      <c r="B1237" t="s">
        <v>4438</v>
      </c>
      <c r="C1237" t="s">
        <v>257</v>
      </c>
      <c r="D1237" t="str">
        <f>VLOOKUP(C1237,'Programas-Mestrado'!$C:$D,2,0)</f>
        <v>PPGTO</v>
      </c>
      <c r="E1237" t="s">
        <v>517</v>
      </c>
      <c r="F1237" s="10">
        <v>44621</v>
      </c>
      <c r="G1237" s="10">
        <v>45199</v>
      </c>
      <c r="H1237" t="s">
        <v>987</v>
      </c>
      <c r="I1237" t="s">
        <v>7233</v>
      </c>
      <c r="J1237" t="s">
        <v>1024</v>
      </c>
      <c r="K1237" t="s">
        <v>3351</v>
      </c>
      <c r="N1237" s="30"/>
      <c r="P1237" s="30"/>
      <c r="Q1237" s="30"/>
      <c r="R1237" s="30"/>
      <c r="S1237" s="30"/>
    </row>
    <row r="1238" spans="1:19" x14ac:dyDescent="0.25">
      <c r="A1238" t="s">
        <v>516</v>
      </c>
      <c r="B1238" t="s">
        <v>1652</v>
      </c>
      <c r="C1238" t="s">
        <v>257</v>
      </c>
      <c r="D1238" t="str">
        <f>VLOOKUP(C1238,'Programas-Mestrado'!$C:$D,2,0)</f>
        <v>PPGTO</v>
      </c>
      <c r="E1238" t="s">
        <v>517</v>
      </c>
      <c r="F1238" s="10">
        <v>43709</v>
      </c>
      <c r="G1238" s="10">
        <v>44196</v>
      </c>
      <c r="H1238" t="s">
        <v>987</v>
      </c>
      <c r="I1238" t="s">
        <v>7233</v>
      </c>
      <c r="J1238" t="s">
        <v>1025</v>
      </c>
      <c r="K1238" t="s">
        <v>3351</v>
      </c>
      <c r="N1238" s="30"/>
      <c r="P1238" s="30"/>
      <c r="Q1238" s="30"/>
      <c r="R1238" s="30"/>
      <c r="S1238" s="30"/>
    </row>
    <row r="1239" spans="1:19" x14ac:dyDescent="0.25">
      <c r="A1239" t="s">
        <v>6159</v>
      </c>
      <c r="B1239" t="s">
        <v>6195</v>
      </c>
      <c r="C1239" t="s">
        <v>257</v>
      </c>
      <c r="D1239" t="str">
        <f>VLOOKUP(C1239,'Programas-Mestrado'!$C:$D,2,0)</f>
        <v>PPGTO</v>
      </c>
      <c r="E1239" t="s">
        <v>517</v>
      </c>
      <c r="F1239" s="10">
        <v>45047</v>
      </c>
      <c r="G1239" s="10">
        <v>45443</v>
      </c>
      <c r="H1239" t="s">
        <v>987</v>
      </c>
      <c r="I1239" t="s">
        <v>7233</v>
      </c>
      <c r="J1239" t="s">
        <v>1025</v>
      </c>
      <c r="K1239" t="s">
        <v>3351</v>
      </c>
      <c r="N1239" s="30"/>
      <c r="P1239" s="30"/>
      <c r="Q1239" s="30"/>
      <c r="R1239" s="30"/>
      <c r="S1239" s="30"/>
    </row>
    <row r="1240" spans="1:19" x14ac:dyDescent="0.25">
      <c r="A1240" t="s">
        <v>1021</v>
      </c>
      <c r="B1240" t="s">
        <v>1653</v>
      </c>
      <c r="C1240" t="s">
        <v>257</v>
      </c>
      <c r="D1240" t="str">
        <f>VLOOKUP(C1240,'Programas-Mestrado'!$C:$D,2,0)</f>
        <v>PPGTO</v>
      </c>
      <c r="E1240" t="s">
        <v>517</v>
      </c>
      <c r="F1240" s="10">
        <v>43831</v>
      </c>
      <c r="G1240" s="10">
        <v>44377</v>
      </c>
      <c r="H1240" t="s">
        <v>987</v>
      </c>
      <c r="I1240" t="s">
        <v>7233</v>
      </c>
      <c r="J1240" t="s">
        <v>1025</v>
      </c>
      <c r="K1240" t="s">
        <v>3351</v>
      </c>
      <c r="N1240" s="30"/>
      <c r="P1240" s="30"/>
      <c r="Q1240" s="30"/>
      <c r="R1240" s="30"/>
      <c r="S1240" s="30"/>
    </row>
    <row r="1241" spans="1:19" x14ac:dyDescent="0.25">
      <c r="A1241" t="s">
        <v>1021</v>
      </c>
      <c r="B1241" t="s">
        <v>3979</v>
      </c>
      <c r="C1241" t="s">
        <v>257</v>
      </c>
      <c r="D1241" t="str">
        <f>VLOOKUP(C1241,'Programas-Mestrado'!$C:$D,2,0)</f>
        <v>PPGTO</v>
      </c>
      <c r="E1241" t="s">
        <v>517</v>
      </c>
      <c r="F1241" s="10">
        <v>44378</v>
      </c>
      <c r="G1241" s="10">
        <v>44439</v>
      </c>
      <c r="H1241" t="s">
        <v>987</v>
      </c>
      <c r="I1241" t="s">
        <v>7233</v>
      </c>
      <c r="J1241" t="s">
        <v>1025</v>
      </c>
      <c r="K1241" t="s">
        <v>3351</v>
      </c>
      <c r="N1241" s="30"/>
      <c r="P1241" s="30"/>
      <c r="Q1241" s="30"/>
      <c r="R1241" s="30"/>
      <c r="S1241" s="30"/>
    </row>
    <row r="1242" spans="1:19" x14ac:dyDescent="0.25">
      <c r="A1242" t="s">
        <v>1096</v>
      </c>
      <c r="B1242" t="s">
        <v>1654</v>
      </c>
      <c r="C1242" t="s">
        <v>257</v>
      </c>
      <c r="D1242" t="str">
        <f>VLOOKUP(C1242,'Programas-Mestrado'!$C:$D,2,0)</f>
        <v>PPGTO</v>
      </c>
      <c r="E1242" t="s">
        <v>517</v>
      </c>
      <c r="F1242" s="10">
        <v>43891</v>
      </c>
      <c r="G1242" s="10">
        <v>44773</v>
      </c>
      <c r="H1242" t="s">
        <v>987</v>
      </c>
      <c r="I1242" t="s">
        <v>7233</v>
      </c>
      <c r="J1242" t="s">
        <v>1025</v>
      </c>
      <c r="K1242" t="s">
        <v>3351</v>
      </c>
      <c r="N1242" s="30"/>
      <c r="P1242" s="30"/>
      <c r="Q1242" s="30"/>
      <c r="R1242" s="30"/>
      <c r="S1242" s="30"/>
    </row>
    <row r="1243" spans="1:19" x14ac:dyDescent="0.25">
      <c r="A1243" t="s">
        <v>221</v>
      </c>
      <c r="B1243" t="s">
        <v>1655</v>
      </c>
      <c r="C1243" t="s">
        <v>257</v>
      </c>
      <c r="D1243" t="str">
        <f>VLOOKUP(C1243,'Programas-Mestrado'!$C:$D,2,0)</f>
        <v>PPGTO</v>
      </c>
      <c r="E1243" t="s">
        <v>517</v>
      </c>
      <c r="F1243" s="10">
        <v>43709</v>
      </c>
      <c r="G1243" s="10">
        <v>45107</v>
      </c>
      <c r="H1243" t="s">
        <v>987</v>
      </c>
      <c r="I1243" t="s">
        <v>7233</v>
      </c>
      <c r="J1243" t="s">
        <v>3381</v>
      </c>
      <c r="K1243" t="s">
        <v>3351</v>
      </c>
      <c r="N1243" s="30"/>
      <c r="P1243" s="30"/>
      <c r="Q1243" s="30"/>
      <c r="R1243" s="30"/>
      <c r="S1243" s="30"/>
    </row>
    <row r="1244" spans="1:19" x14ac:dyDescent="0.25">
      <c r="A1244" t="s">
        <v>1241</v>
      </c>
      <c r="B1244" t="s">
        <v>2012</v>
      </c>
      <c r="C1244" t="s">
        <v>257</v>
      </c>
      <c r="D1244" t="str">
        <f>VLOOKUP(C1244,'Programas-Mestrado'!$C:$D,2,0)</f>
        <v>PPGTO</v>
      </c>
      <c r="E1244" t="s">
        <v>258</v>
      </c>
      <c r="F1244" s="10">
        <v>43891</v>
      </c>
      <c r="G1244" s="10">
        <v>44255</v>
      </c>
      <c r="H1244" t="s">
        <v>987</v>
      </c>
      <c r="I1244" t="s">
        <v>7233</v>
      </c>
      <c r="J1244" t="s">
        <v>1025</v>
      </c>
      <c r="K1244" t="s">
        <v>3351</v>
      </c>
      <c r="N1244" s="30"/>
      <c r="P1244" s="30"/>
      <c r="Q1244" s="30"/>
      <c r="R1244" s="30"/>
      <c r="S1244" s="30"/>
    </row>
    <row r="1245" spans="1:19" x14ac:dyDescent="0.25">
      <c r="A1245" t="s">
        <v>1242</v>
      </c>
      <c r="B1245" t="s">
        <v>2013</v>
      </c>
      <c r="C1245" t="s">
        <v>257</v>
      </c>
      <c r="D1245" t="str">
        <f>VLOOKUP(C1245,'Programas-Mestrado'!$C:$D,2,0)</f>
        <v>PPGTO</v>
      </c>
      <c r="E1245" t="s">
        <v>258</v>
      </c>
      <c r="F1245" s="10">
        <v>43891</v>
      </c>
      <c r="G1245" s="10">
        <v>44620</v>
      </c>
      <c r="H1245" t="s">
        <v>987</v>
      </c>
      <c r="I1245" t="s">
        <v>7233</v>
      </c>
      <c r="J1245" t="s">
        <v>1024</v>
      </c>
      <c r="K1245" t="s">
        <v>3351</v>
      </c>
      <c r="N1245" s="30"/>
      <c r="P1245" s="30"/>
      <c r="Q1245" s="30"/>
      <c r="R1245" s="30"/>
      <c r="S1245" s="30"/>
    </row>
    <row r="1246" spans="1:19" x14ac:dyDescent="0.25">
      <c r="A1246" t="s">
        <v>5319</v>
      </c>
      <c r="B1246" t="s">
        <v>5445</v>
      </c>
      <c r="C1246" t="s">
        <v>257</v>
      </c>
      <c r="D1246" t="str">
        <f>VLOOKUP(C1246,'Programas-Mestrado'!$C:$D,2,0)</f>
        <v>PPGTO</v>
      </c>
      <c r="E1246" t="s">
        <v>258</v>
      </c>
      <c r="F1246" s="10">
        <v>44986</v>
      </c>
      <c r="G1246" s="10">
        <v>45351</v>
      </c>
      <c r="H1246" t="s">
        <v>987</v>
      </c>
      <c r="I1246" t="s">
        <v>7233</v>
      </c>
      <c r="J1246" t="s">
        <v>1024</v>
      </c>
      <c r="K1246" t="s">
        <v>3351</v>
      </c>
      <c r="N1246" s="30"/>
      <c r="P1246" s="30"/>
      <c r="Q1246" s="30"/>
      <c r="R1246" s="30"/>
      <c r="S1246" s="30"/>
    </row>
    <row r="1247" spans="1:19" x14ac:dyDescent="0.25">
      <c r="A1247" t="s">
        <v>3848</v>
      </c>
      <c r="B1247" t="s">
        <v>4439</v>
      </c>
      <c r="C1247" t="s">
        <v>257</v>
      </c>
      <c r="D1247" t="str">
        <f>VLOOKUP(C1247,'Programas-Mestrado'!$C:$D,2,0)</f>
        <v>PPGTO</v>
      </c>
      <c r="E1247" t="s">
        <v>258</v>
      </c>
      <c r="F1247" s="10">
        <v>44621</v>
      </c>
      <c r="G1247" s="10">
        <v>45107</v>
      </c>
      <c r="H1247" t="s">
        <v>987</v>
      </c>
      <c r="I1247" t="s">
        <v>7233</v>
      </c>
      <c r="J1247" t="s">
        <v>1024</v>
      </c>
      <c r="K1247" t="s">
        <v>3351</v>
      </c>
      <c r="N1247" s="30"/>
      <c r="P1247" s="30"/>
      <c r="Q1247" s="30"/>
      <c r="R1247" s="30"/>
      <c r="S1247" s="30"/>
    </row>
    <row r="1248" spans="1:19" x14ac:dyDescent="0.25">
      <c r="A1248" t="s">
        <v>3848</v>
      </c>
      <c r="B1248" t="s">
        <v>3857</v>
      </c>
      <c r="C1248" t="s">
        <v>257</v>
      </c>
      <c r="D1248" t="str">
        <f>VLOOKUP(C1248,'Programas-Mestrado'!$C:$D,2,0)</f>
        <v>PPGTO</v>
      </c>
      <c r="E1248" t="s">
        <v>258</v>
      </c>
      <c r="F1248" s="10">
        <v>44287</v>
      </c>
      <c r="G1248" s="10">
        <v>44408</v>
      </c>
      <c r="H1248" t="s">
        <v>987</v>
      </c>
      <c r="I1248" t="s">
        <v>7233</v>
      </c>
      <c r="J1248" t="s">
        <v>1025</v>
      </c>
      <c r="K1248" t="s">
        <v>3351</v>
      </c>
      <c r="N1248" s="30"/>
      <c r="P1248" s="30"/>
      <c r="Q1248" s="30"/>
      <c r="R1248" s="30"/>
      <c r="S1248" s="30"/>
    </row>
    <row r="1249" spans="1:19" x14ac:dyDescent="0.25">
      <c r="A1249" t="s">
        <v>4337</v>
      </c>
      <c r="B1249" t="s">
        <v>4440</v>
      </c>
      <c r="C1249" t="s">
        <v>257</v>
      </c>
      <c r="D1249" t="str">
        <f>VLOOKUP(C1249,'Programas-Mestrado'!$C:$D,2,0)</f>
        <v>PPGTO</v>
      </c>
      <c r="E1249" t="s">
        <v>258</v>
      </c>
      <c r="F1249" s="10">
        <v>44621</v>
      </c>
      <c r="G1249" s="10">
        <v>45351</v>
      </c>
      <c r="H1249" t="s">
        <v>987</v>
      </c>
      <c r="I1249" t="s">
        <v>7233</v>
      </c>
      <c r="J1249" t="s">
        <v>1025</v>
      </c>
      <c r="K1249" t="s">
        <v>3351</v>
      </c>
      <c r="N1249" s="30"/>
      <c r="P1249" s="30"/>
      <c r="Q1249" s="30"/>
      <c r="R1249" s="30"/>
      <c r="S1249" s="30"/>
    </row>
    <row r="1250" spans="1:19" x14ac:dyDescent="0.25">
      <c r="A1250" t="s">
        <v>1097</v>
      </c>
      <c r="B1250" t="s">
        <v>1656</v>
      </c>
      <c r="C1250" t="s">
        <v>257</v>
      </c>
      <c r="D1250" t="str">
        <f>VLOOKUP(C1250,'Programas-Mestrado'!$C:$D,2,0)</f>
        <v>PPGTO</v>
      </c>
      <c r="E1250" t="s">
        <v>258</v>
      </c>
      <c r="F1250" s="10">
        <v>43891</v>
      </c>
      <c r="G1250" s="10">
        <v>44620</v>
      </c>
      <c r="H1250" t="s">
        <v>987</v>
      </c>
      <c r="I1250" t="s">
        <v>7233</v>
      </c>
      <c r="J1250" t="s">
        <v>1024</v>
      </c>
      <c r="K1250" t="s">
        <v>3351</v>
      </c>
      <c r="N1250" s="30"/>
      <c r="P1250" s="30"/>
      <c r="Q1250" s="30"/>
      <c r="R1250" s="30"/>
      <c r="S1250" s="30"/>
    </row>
    <row r="1251" spans="1:19" x14ac:dyDescent="0.25">
      <c r="A1251" t="s">
        <v>4003</v>
      </c>
      <c r="B1251" t="s">
        <v>4019</v>
      </c>
      <c r="C1251" t="s">
        <v>257</v>
      </c>
      <c r="D1251" t="str">
        <f>VLOOKUP(C1251,'Programas-Mestrado'!$C:$D,2,0)</f>
        <v>PPGTO</v>
      </c>
      <c r="E1251" t="s">
        <v>258</v>
      </c>
      <c r="F1251" s="10">
        <v>44409</v>
      </c>
      <c r="G1251" s="10">
        <v>45138</v>
      </c>
      <c r="H1251" t="s">
        <v>987</v>
      </c>
      <c r="I1251" t="s">
        <v>7233</v>
      </c>
      <c r="J1251" t="s">
        <v>1024</v>
      </c>
      <c r="K1251" t="s">
        <v>3351</v>
      </c>
      <c r="N1251" s="30"/>
      <c r="P1251" s="30"/>
      <c r="Q1251" s="30"/>
      <c r="R1251" s="30"/>
      <c r="S1251" s="30"/>
    </row>
    <row r="1252" spans="1:19" x14ac:dyDescent="0.25">
      <c r="A1252" t="s">
        <v>867</v>
      </c>
      <c r="B1252" t="s">
        <v>1657</v>
      </c>
      <c r="C1252" t="s">
        <v>257</v>
      </c>
      <c r="D1252" t="str">
        <f>VLOOKUP(C1252,'Programas-Mestrado'!$C:$D,2,0)</f>
        <v>PPGTO</v>
      </c>
      <c r="E1252" t="s">
        <v>258</v>
      </c>
      <c r="F1252" s="10">
        <v>43709</v>
      </c>
      <c r="G1252" s="10">
        <v>44255</v>
      </c>
      <c r="H1252" t="s">
        <v>987</v>
      </c>
      <c r="I1252" t="s">
        <v>7233</v>
      </c>
      <c r="J1252" t="s">
        <v>1025</v>
      </c>
      <c r="K1252" t="s">
        <v>3351</v>
      </c>
      <c r="N1252" s="30"/>
      <c r="P1252" s="30"/>
      <c r="Q1252" s="30"/>
      <c r="R1252" s="30"/>
      <c r="S1252" s="30"/>
    </row>
    <row r="1253" spans="1:19" x14ac:dyDescent="0.25">
      <c r="A1253" t="s">
        <v>1098</v>
      </c>
      <c r="B1253" t="s">
        <v>1658</v>
      </c>
      <c r="C1253" t="s">
        <v>257</v>
      </c>
      <c r="D1253" t="str">
        <f>VLOOKUP(C1253,'Programas-Mestrado'!$C:$D,2,0)</f>
        <v>PPGTO</v>
      </c>
      <c r="E1253" t="s">
        <v>258</v>
      </c>
      <c r="F1253" s="10">
        <v>43891</v>
      </c>
      <c r="G1253" s="10">
        <v>44620</v>
      </c>
      <c r="H1253" t="s">
        <v>987</v>
      </c>
      <c r="I1253" t="s">
        <v>7233</v>
      </c>
      <c r="J1253" t="s">
        <v>1024</v>
      </c>
      <c r="K1253" t="s">
        <v>3351</v>
      </c>
      <c r="N1253" s="30"/>
      <c r="P1253" s="30"/>
      <c r="Q1253" s="30"/>
      <c r="R1253" s="30"/>
      <c r="S1253" s="30"/>
    </row>
    <row r="1254" spans="1:19" x14ac:dyDescent="0.25">
      <c r="A1254" t="s">
        <v>1099</v>
      </c>
      <c r="B1254" t="s">
        <v>1659</v>
      </c>
      <c r="C1254" t="s">
        <v>257</v>
      </c>
      <c r="D1254" t="str">
        <f>VLOOKUP(C1254,'Programas-Mestrado'!$C:$D,2,0)</f>
        <v>PPGTO</v>
      </c>
      <c r="E1254" t="s">
        <v>258</v>
      </c>
      <c r="F1254" s="10">
        <v>43891</v>
      </c>
      <c r="G1254" s="10">
        <v>44620</v>
      </c>
      <c r="H1254" t="s">
        <v>987</v>
      </c>
      <c r="I1254" t="s">
        <v>7233</v>
      </c>
      <c r="J1254" t="s">
        <v>1024</v>
      </c>
      <c r="K1254" t="s">
        <v>3351</v>
      </c>
      <c r="N1254" s="30"/>
      <c r="P1254" s="30"/>
      <c r="Q1254" s="30"/>
      <c r="R1254" s="30"/>
      <c r="S1254" s="30"/>
    </row>
    <row r="1255" spans="1:19" x14ac:dyDescent="0.25">
      <c r="A1255" t="s">
        <v>5320</v>
      </c>
      <c r="B1255" t="s">
        <v>5446</v>
      </c>
      <c r="C1255" t="s">
        <v>257</v>
      </c>
      <c r="D1255" t="str">
        <f>VLOOKUP(C1255,'Programas-Mestrado'!$C:$D,2,0)</f>
        <v>PPGTO</v>
      </c>
      <c r="E1255" t="s">
        <v>258</v>
      </c>
      <c r="F1255" s="10">
        <v>44986</v>
      </c>
      <c r="G1255" s="10">
        <v>45138</v>
      </c>
      <c r="H1255" t="s">
        <v>987</v>
      </c>
      <c r="I1255" t="s">
        <v>7233</v>
      </c>
      <c r="J1255" t="s">
        <v>1025</v>
      </c>
      <c r="K1255" t="s">
        <v>3351</v>
      </c>
      <c r="N1255" s="30"/>
      <c r="P1255" s="30"/>
      <c r="Q1255" s="30"/>
      <c r="R1255" s="30"/>
      <c r="S1255" s="30"/>
    </row>
    <row r="1256" spans="1:19" x14ac:dyDescent="0.25">
      <c r="A1256" t="s">
        <v>4338</v>
      </c>
      <c r="B1256" t="s">
        <v>4441</v>
      </c>
      <c r="C1256" t="s">
        <v>257</v>
      </c>
      <c r="D1256" t="str">
        <f>VLOOKUP(C1256,'Programas-Mestrado'!$C:$D,2,0)</f>
        <v>PPGTO</v>
      </c>
      <c r="E1256" t="s">
        <v>258</v>
      </c>
      <c r="F1256" s="10">
        <v>44621</v>
      </c>
      <c r="G1256" s="10">
        <v>45169</v>
      </c>
      <c r="H1256" t="s">
        <v>987</v>
      </c>
      <c r="I1256" t="s">
        <v>7233</v>
      </c>
      <c r="J1256" t="s">
        <v>1025</v>
      </c>
      <c r="K1256" t="s">
        <v>3351</v>
      </c>
      <c r="N1256" s="30"/>
      <c r="P1256" s="30"/>
      <c r="Q1256" s="30"/>
      <c r="R1256" s="30"/>
      <c r="S1256" s="30"/>
    </row>
    <row r="1257" spans="1:19" x14ac:dyDescent="0.25">
      <c r="A1257" t="s">
        <v>1100</v>
      </c>
      <c r="B1257" t="s">
        <v>1660</v>
      </c>
      <c r="C1257" t="s">
        <v>257</v>
      </c>
      <c r="D1257" t="str">
        <f>VLOOKUP(C1257,'Programas-Mestrado'!$C:$D,2,0)</f>
        <v>PPGTO</v>
      </c>
      <c r="E1257" t="s">
        <v>258</v>
      </c>
      <c r="F1257" s="10">
        <v>43891</v>
      </c>
      <c r="G1257" s="10">
        <v>44620</v>
      </c>
      <c r="H1257" t="s">
        <v>987</v>
      </c>
      <c r="I1257" t="s">
        <v>7233</v>
      </c>
      <c r="J1257" t="s">
        <v>1025</v>
      </c>
      <c r="K1257" t="s">
        <v>3351</v>
      </c>
      <c r="N1257" s="30"/>
      <c r="P1257" s="30"/>
      <c r="Q1257" s="30"/>
      <c r="R1257" s="30"/>
      <c r="S1257" s="30"/>
    </row>
    <row r="1258" spans="1:19" x14ac:dyDescent="0.25">
      <c r="A1258" t="s">
        <v>4339</v>
      </c>
      <c r="B1258" t="s">
        <v>4442</v>
      </c>
      <c r="C1258" t="s">
        <v>257</v>
      </c>
      <c r="D1258" t="str">
        <f>VLOOKUP(C1258,'Programas-Mestrado'!$C:$D,2,0)</f>
        <v>PPGTO</v>
      </c>
      <c r="E1258" t="s">
        <v>258</v>
      </c>
      <c r="F1258" s="10">
        <v>44621</v>
      </c>
      <c r="G1258" s="10">
        <v>45351</v>
      </c>
      <c r="H1258" t="s">
        <v>987</v>
      </c>
      <c r="I1258" t="s">
        <v>7233</v>
      </c>
      <c r="J1258" t="s">
        <v>1024</v>
      </c>
      <c r="K1258" t="s">
        <v>3351</v>
      </c>
      <c r="N1258" s="30"/>
      <c r="P1258" s="30"/>
      <c r="Q1258" s="30"/>
      <c r="R1258" s="30"/>
      <c r="S1258" s="30"/>
    </row>
    <row r="1259" spans="1:19" x14ac:dyDescent="0.25">
      <c r="A1259" t="s">
        <v>4503</v>
      </c>
      <c r="B1259" t="s">
        <v>4555</v>
      </c>
      <c r="C1259" t="s">
        <v>257</v>
      </c>
      <c r="D1259" t="str">
        <f>VLOOKUP(C1259,'Programas-Mestrado'!$C:$D,2,0)</f>
        <v>PPGTO</v>
      </c>
      <c r="E1259" t="s">
        <v>258</v>
      </c>
      <c r="F1259" s="10">
        <v>44621</v>
      </c>
      <c r="G1259" s="10">
        <v>44957</v>
      </c>
      <c r="H1259" t="s">
        <v>987</v>
      </c>
      <c r="I1259" t="s">
        <v>7233</v>
      </c>
      <c r="J1259" t="s">
        <v>1024</v>
      </c>
      <c r="K1259" t="s">
        <v>3351</v>
      </c>
      <c r="N1259" s="30"/>
      <c r="P1259" s="30"/>
      <c r="Q1259" s="30"/>
      <c r="R1259" s="30"/>
      <c r="S1259" s="30"/>
    </row>
    <row r="1260" spans="1:19" x14ac:dyDescent="0.25">
      <c r="A1260" t="s">
        <v>6263</v>
      </c>
      <c r="B1260" t="s">
        <v>6268</v>
      </c>
      <c r="C1260" t="s">
        <v>257</v>
      </c>
      <c r="D1260" t="str">
        <f>VLOOKUP(C1260,'Programas-Mestrado'!$C:$D,2,0)</f>
        <v>PPGTO</v>
      </c>
      <c r="E1260" t="s">
        <v>258</v>
      </c>
      <c r="F1260" s="10">
        <v>45108</v>
      </c>
      <c r="G1260" s="10">
        <v>45169</v>
      </c>
      <c r="H1260" t="s">
        <v>987</v>
      </c>
      <c r="I1260" t="s">
        <v>7233</v>
      </c>
      <c r="J1260" t="s">
        <v>1025</v>
      </c>
      <c r="K1260" t="s">
        <v>3351</v>
      </c>
      <c r="N1260" s="30"/>
      <c r="P1260" s="30"/>
      <c r="Q1260" s="30"/>
      <c r="R1260" s="30"/>
      <c r="S1260" s="30"/>
    </row>
    <row r="1261" spans="1:19" x14ac:dyDescent="0.25">
      <c r="A1261" t="s">
        <v>1244</v>
      </c>
      <c r="B1261" t="s">
        <v>2015</v>
      </c>
      <c r="C1261" t="s">
        <v>257</v>
      </c>
      <c r="D1261" t="str">
        <f>VLOOKUP(C1261,'Programas-Mestrado'!$C:$D,2,0)</f>
        <v>PPGTO</v>
      </c>
      <c r="E1261" t="s">
        <v>258</v>
      </c>
      <c r="F1261" s="10">
        <v>43891</v>
      </c>
      <c r="G1261" s="10">
        <v>44620</v>
      </c>
      <c r="H1261" t="s">
        <v>987</v>
      </c>
      <c r="I1261" t="s">
        <v>7233</v>
      </c>
      <c r="J1261" t="s">
        <v>1024</v>
      </c>
      <c r="K1261" t="s">
        <v>3351</v>
      </c>
      <c r="N1261" s="30"/>
      <c r="P1261" s="30"/>
      <c r="Q1261" s="30"/>
      <c r="R1261" s="30"/>
      <c r="S1261" s="30"/>
    </row>
    <row r="1262" spans="1:19" x14ac:dyDescent="0.25">
      <c r="A1262" t="s">
        <v>4340</v>
      </c>
      <c r="B1262" t="s">
        <v>4443</v>
      </c>
      <c r="C1262" t="s">
        <v>257</v>
      </c>
      <c r="D1262" t="str">
        <f>VLOOKUP(C1262,'Programas-Mestrado'!$C:$D,2,0)</f>
        <v>PPGTO</v>
      </c>
      <c r="E1262" t="s">
        <v>258</v>
      </c>
      <c r="F1262" s="10">
        <v>44621</v>
      </c>
      <c r="G1262" s="10">
        <v>45351</v>
      </c>
      <c r="H1262" t="s">
        <v>987</v>
      </c>
      <c r="I1262" t="s">
        <v>7233</v>
      </c>
      <c r="J1262" t="s">
        <v>1024</v>
      </c>
      <c r="K1262" t="s">
        <v>3351</v>
      </c>
      <c r="N1262" s="30"/>
      <c r="P1262" s="30"/>
      <c r="Q1262" s="30"/>
      <c r="R1262" s="30"/>
      <c r="S1262" s="30"/>
    </row>
    <row r="1263" spans="1:19" x14ac:dyDescent="0.25">
      <c r="A1263" t="s">
        <v>3878</v>
      </c>
      <c r="B1263" t="s">
        <v>1661</v>
      </c>
      <c r="C1263" t="s">
        <v>233</v>
      </c>
      <c r="D1263" t="str">
        <f>VLOOKUP(C1263,'Programas-Mestrado'!$C:$D,2,0)</f>
        <v>PIPGCF</v>
      </c>
      <c r="E1263" t="s">
        <v>517</v>
      </c>
      <c r="F1263" s="10">
        <v>43709</v>
      </c>
      <c r="G1263" s="10">
        <v>44408</v>
      </c>
      <c r="H1263" t="s">
        <v>987</v>
      </c>
      <c r="I1263" t="s">
        <v>7233</v>
      </c>
      <c r="J1263" t="s">
        <v>3787</v>
      </c>
      <c r="K1263" t="s">
        <v>3351</v>
      </c>
      <c r="N1263" s="30"/>
      <c r="P1263" s="30"/>
      <c r="Q1263" s="30"/>
      <c r="R1263" s="30"/>
      <c r="S1263" s="30"/>
    </row>
    <row r="1264" spans="1:19" x14ac:dyDescent="0.25">
      <c r="A1264" t="s">
        <v>520</v>
      </c>
      <c r="B1264" t="s">
        <v>1662</v>
      </c>
      <c r="C1264" t="s">
        <v>233</v>
      </c>
      <c r="D1264" t="str">
        <f>VLOOKUP(C1264,'Programas-Mestrado'!$C:$D,2,0)</f>
        <v>PIPGCF</v>
      </c>
      <c r="E1264" t="s">
        <v>517</v>
      </c>
      <c r="F1264" s="10">
        <v>43709</v>
      </c>
      <c r="G1264" s="10">
        <v>44408</v>
      </c>
      <c r="H1264" t="s">
        <v>987</v>
      </c>
      <c r="I1264" t="s">
        <v>7233</v>
      </c>
      <c r="J1264" t="s">
        <v>3787</v>
      </c>
      <c r="K1264" t="s">
        <v>3351</v>
      </c>
      <c r="N1264" s="30"/>
      <c r="P1264" s="30"/>
      <c r="Q1264" s="30"/>
      <c r="R1264" s="30"/>
      <c r="S1264" s="30"/>
    </row>
    <row r="1265" spans="1:19" x14ac:dyDescent="0.25">
      <c r="A1265" t="s">
        <v>57</v>
      </c>
      <c r="B1265" t="s">
        <v>1663</v>
      </c>
      <c r="C1265" t="s">
        <v>233</v>
      </c>
      <c r="D1265" t="str">
        <f>VLOOKUP(C1265,'Programas-Mestrado'!$C:$D,2,0)</f>
        <v>PIPGCF</v>
      </c>
      <c r="E1265" t="s">
        <v>517</v>
      </c>
      <c r="F1265" s="10">
        <v>43709</v>
      </c>
      <c r="G1265" s="10">
        <v>44408</v>
      </c>
      <c r="H1265" t="s">
        <v>987</v>
      </c>
      <c r="I1265" t="s">
        <v>7233</v>
      </c>
      <c r="J1265" t="s">
        <v>3787</v>
      </c>
      <c r="K1265" t="s">
        <v>3351</v>
      </c>
      <c r="N1265" s="30"/>
      <c r="P1265" s="30"/>
      <c r="Q1265" s="30"/>
      <c r="R1265" s="30"/>
      <c r="S1265" s="30"/>
    </row>
    <row r="1266" spans="1:19" x14ac:dyDescent="0.25">
      <c r="A1266" t="s">
        <v>58</v>
      </c>
      <c r="B1266" t="s">
        <v>1664</v>
      </c>
      <c r="C1266" t="s">
        <v>233</v>
      </c>
      <c r="D1266" t="str">
        <f>VLOOKUP(C1266,'Programas-Mestrado'!$C:$D,2,0)</f>
        <v>PIPGCF</v>
      </c>
      <c r="E1266" t="s">
        <v>517</v>
      </c>
      <c r="F1266" s="10">
        <v>43709</v>
      </c>
      <c r="G1266" s="10">
        <v>44408</v>
      </c>
      <c r="H1266" t="s">
        <v>987</v>
      </c>
      <c r="I1266" t="s">
        <v>7233</v>
      </c>
      <c r="J1266" t="s">
        <v>3787</v>
      </c>
      <c r="K1266" t="s">
        <v>3351</v>
      </c>
      <c r="N1266" s="30"/>
      <c r="P1266" s="30"/>
      <c r="Q1266" s="30"/>
      <c r="R1266" s="30"/>
      <c r="S1266" s="30"/>
    </row>
    <row r="1267" spans="1:19" x14ac:dyDescent="0.25">
      <c r="A1267" t="s">
        <v>761</v>
      </c>
      <c r="B1267" t="s">
        <v>1665</v>
      </c>
      <c r="C1267" t="s">
        <v>233</v>
      </c>
      <c r="D1267" t="str">
        <f>VLOOKUP(C1267,'Programas-Mestrado'!$C:$D,2,0)</f>
        <v>PIPGCF</v>
      </c>
      <c r="E1267" t="s">
        <v>517</v>
      </c>
      <c r="F1267" s="10">
        <v>43709</v>
      </c>
      <c r="G1267" s="10">
        <v>44408</v>
      </c>
      <c r="H1267" t="s">
        <v>987</v>
      </c>
      <c r="I1267" t="s">
        <v>7233</v>
      </c>
      <c r="J1267" t="s">
        <v>3787</v>
      </c>
      <c r="K1267" t="s">
        <v>3351</v>
      </c>
      <c r="N1267" s="30"/>
      <c r="P1267" s="30"/>
      <c r="Q1267" s="30"/>
      <c r="R1267" s="30"/>
      <c r="S1267" s="30"/>
    </row>
    <row r="1268" spans="1:19" x14ac:dyDescent="0.25">
      <c r="A1268" t="s">
        <v>3793</v>
      </c>
      <c r="B1268" t="s">
        <v>3820</v>
      </c>
      <c r="C1268" t="s">
        <v>233</v>
      </c>
      <c r="D1268" t="str">
        <f>VLOOKUP(C1268,'Programas-Mestrado'!$C:$D,2,0)</f>
        <v>PIPGCF</v>
      </c>
      <c r="E1268" t="s">
        <v>517</v>
      </c>
      <c r="F1268" s="10">
        <v>44287</v>
      </c>
      <c r="G1268" s="10">
        <v>44408</v>
      </c>
      <c r="H1268" t="s">
        <v>987</v>
      </c>
      <c r="I1268" t="s">
        <v>7233</v>
      </c>
      <c r="J1268" t="s">
        <v>3787</v>
      </c>
      <c r="K1268" t="s">
        <v>3351</v>
      </c>
      <c r="N1268" s="30"/>
      <c r="P1268" s="30"/>
      <c r="Q1268" s="30"/>
      <c r="R1268" s="30"/>
      <c r="S1268" s="30"/>
    </row>
    <row r="1269" spans="1:19" x14ac:dyDescent="0.25">
      <c r="A1269" t="s">
        <v>2438</v>
      </c>
      <c r="B1269" t="s">
        <v>2446</v>
      </c>
      <c r="C1269" t="s">
        <v>233</v>
      </c>
      <c r="D1269" t="str">
        <f>VLOOKUP(C1269,'Programas-Mestrado'!$C:$D,2,0)</f>
        <v>PIPGCF</v>
      </c>
      <c r="E1269" t="s">
        <v>517</v>
      </c>
      <c r="F1269" s="10">
        <v>43952</v>
      </c>
      <c r="G1269" s="10">
        <v>44286</v>
      </c>
      <c r="H1269" t="s">
        <v>987</v>
      </c>
      <c r="I1269" t="s">
        <v>7233</v>
      </c>
      <c r="J1269" t="s">
        <v>1026</v>
      </c>
      <c r="K1269" t="s">
        <v>3351</v>
      </c>
      <c r="N1269" s="30"/>
      <c r="P1269" s="30"/>
      <c r="Q1269" s="30"/>
      <c r="R1269" s="30"/>
      <c r="S1269" s="30"/>
    </row>
    <row r="1270" spans="1:19" x14ac:dyDescent="0.25">
      <c r="A1270" t="s">
        <v>313</v>
      </c>
      <c r="B1270" t="s">
        <v>1666</v>
      </c>
      <c r="C1270" t="s">
        <v>233</v>
      </c>
      <c r="D1270" t="str">
        <f>VLOOKUP(C1270,'Programas-Mestrado'!$C:$D,2,0)</f>
        <v>PIPGCF</v>
      </c>
      <c r="E1270" t="s">
        <v>517</v>
      </c>
      <c r="F1270" s="10">
        <v>43709</v>
      </c>
      <c r="G1270" s="10">
        <v>44408</v>
      </c>
      <c r="H1270" t="s">
        <v>987</v>
      </c>
      <c r="I1270" t="s">
        <v>7233</v>
      </c>
      <c r="J1270" t="s">
        <v>3787</v>
      </c>
      <c r="K1270" t="s">
        <v>3351</v>
      </c>
      <c r="N1270" s="30"/>
      <c r="P1270" s="30"/>
      <c r="Q1270" s="30"/>
      <c r="R1270" s="30"/>
      <c r="S1270" s="30"/>
    </row>
    <row r="1271" spans="1:19" x14ac:dyDescent="0.25">
      <c r="A1271" t="s">
        <v>315</v>
      </c>
      <c r="B1271" t="s">
        <v>1667</v>
      </c>
      <c r="C1271" t="s">
        <v>233</v>
      </c>
      <c r="D1271" t="str">
        <f>VLOOKUP(C1271,'Programas-Mestrado'!$C:$D,2,0)</f>
        <v>PIPGCF</v>
      </c>
      <c r="E1271" t="s">
        <v>517</v>
      </c>
      <c r="F1271" s="10">
        <v>43709</v>
      </c>
      <c r="G1271" s="10">
        <v>44408</v>
      </c>
      <c r="H1271" t="s">
        <v>987</v>
      </c>
      <c r="I1271" t="s">
        <v>7233</v>
      </c>
      <c r="J1271" t="s">
        <v>3787</v>
      </c>
      <c r="K1271" t="s">
        <v>3351</v>
      </c>
      <c r="N1271" s="30"/>
      <c r="P1271" s="30"/>
      <c r="Q1271" s="30"/>
      <c r="R1271" s="30"/>
      <c r="S1271" s="30"/>
    </row>
    <row r="1272" spans="1:19" x14ac:dyDescent="0.25">
      <c r="A1272" t="s">
        <v>880</v>
      </c>
      <c r="B1272" t="s">
        <v>1668</v>
      </c>
      <c r="C1272" t="s">
        <v>233</v>
      </c>
      <c r="D1272" t="str">
        <f>VLOOKUP(C1272,'Programas-Mestrado'!$C:$D,2,0)</f>
        <v>PIPGCF</v>
      </c>
      <c r="E1272" t="s">
        <v>517</v>
      </c>
      <c r="F1272" s="10">
        <v>43709</v>
      </c>
      <c r="G1272" s="10">
        <v>44408</v>
      </c>
      <c r="H1272" t="s">
        <v>987</v>
      </c>
      <c r="I1272" t="s">
        <v>7233</v>
      </c>
      <c r="J1272" t="s">
        <v>3787</v>
      </c>
      <c r="K1272" t="s">
        <v>3351</v>
      </c>
      <c r="N1272" s="30"/>
      <c r="P1272" s="30"/>
      <c r="Q1272" s="30"/>
      <c r="R1272" s="30"/>
      <c r="S1272" s="30"/>
    </row>
    <row r="1273" spans="1:19" x14ac:dyDescent="0.25">
      <c r="A1273" t="s">
        <v>318</v>
      </c>
      <c r="B1273" t="s">
        <v>1669</v>
      </c>
      <c r="C1273" t="s">
        <v>233</v>
      </c>
      <c r="D1273" t="str">
        <f>VLOOKUP(C1273,'Programas-Mestrado'!$C:$D,2,0)</f>
        <v>PIPGCF</v>
      </c>
      <c r="E1273" t="s">
        <v>517</v>
      </c>
      <c r="F1273" s="10">
        <v>43709</v>
      </c>
      <c r="G1273" s="10">
        <v>44408</v>
      </c>
      <c r="H1273" t="s">
        <v>987</v>
      </c>
      <c r="I1273" t="s">
        <v>7233</v>
      </c>
      <c r="J1273" t="s">
        <v>3787</v>
      </c>
      <c r="K1273" t="s">
        <v>3351</v>
      </c>
      <c r="N1273" s="30"/>
      <c r="P1273" s="30"/>
      <c r="Q1273" s="30"/>
      <c r="R1273" s="30"/>
      <c r="S1273" s="30"/>
    </row>
    <row r="1274" spans="1:19" x14ac:dyDescent="0.25">
      <c r="A1274" t="s">
        <v>319</v>
      </c>
      <c r="B1274" t="s">
        <v>1670</v>
      </c>
      <c r="C1274" t="s">
        <v>233</v>
      </c>
      <c r="D1274" t="str">
        <f>VLOOKUP(C1274,'Programas-Mestrado'!$C:$D,2,0)</f>
        <v>PIPGCF</v>
      </c>
      <c r="E1274" t="s">
        <v>517</v>
      </c>
      <c r="F1274" s="10">
        <v>43709</v>
      </c>
      <c r="G1274" s="10">
        <v>44408</v>
      </c>
      <c r="H1274" t="s">
        <v>987</v>
      </c>
      <c r="I1274" t="s">
        <v>7233</v>
      </c>
      <c r="J1274" t="s">
        <v>3787</v>
      </c>
      <c r="K1274" t="s">
        <v>3351</v>
      </c>
      <c r="N1274" s="30"/>
      <c r="P1274" s="30"/>
      <c r="Q1274" s="30"/>
      <c r="R1274" s="30"/>
      <c r="S1274" s="30"/>
    </row>
    <row r="1275" spans="1:19" x14ac:dyDescent="0.25">
      <c r="A1275" t="s">
        <v>62</v>
      </c>
      <c r="B1275" t="s">
        <v>1671</v>
      </c>
      <c r="C1275" t="s">
        <v>233</v>
      </c>
      <c r="D1275" t="str">
        <f>VLOOKUP(C1275,'Programas-Mestrado'!$C:$D,2,0)</f>
        <v>PIPGCF</v>
      </c>
      <c r="E1275" t="s">
        <v>517</v>
      </c>
      <c r="F1275" s="10">
        <v>43709</v>
      </c>
      <c r="G1275" s="10">
        <v>44408</v>
      </c>
      <c r="H1275" t="s">
        <v>987</v>
      </c>
      <c r="I1275" t="s">
        <v>7233</v>
      </c>
      <c r="J1275" t="s">
        <v>3787</v>
      </c>
      <c r="K1275" t="s">
        <v>3351</v>
      </c>
      <c r="N1275" s="30"/>
      <c r="P1275" s="30"/>
      <c r="Q1275" s="30"/>
      <c r="R1275" s="30"/>
      <c r="S1275" s="30"/>
    </row>
    <row r="1276" spans="1:19" x14ac:dyDescent="0.25">
      <c r="A1276" t="s">
        <v>3586</v>
      </c>
      <c r="B1276" t="s">
        <v>3656</v>
      </c>
      <c r="C1276" t="s">
        <v>233</v>
      </c>
      <c r="D1276" t="str">
        <f>VLOOKUP(C1276,'Programas-Mestrado'!$C:$D,2,0)</f>
        <v>PIPGCF</v>
      </c>
      <c r="E1276" t="s">
        <v>258</v>
      </c>
      <c r="F1276" s="10">
        <v>44256</v>
      </c>
      <c r="G1276" s="10">
        <v>44408</v>
      </c>
      <c r="H1276" t="s">
        <v>987</v>
      </c>
      <c r="I1276" t="s">
        <v>7233</v>
      </c>
      <c r="J1276" t="s">
        <v>3787</v>
      </c>
      <c r="K1276" t="s">
        <v>3351</v>
      </c>
      <c r="N1276" s="30"/>
      <c r="P1276" s="30"/>
      <c r="Q1276" s="30"/>
      <c r="R1276" s="30"/>
      <c r="S1276" s="30"/>
    </row>
    <row r="1277" spans="1:19" x14ac:dyDescent="0.25">
      <c r="A1277" t="s">
        <v>918</v>
      </c>
      <c r="B1277" t="s">
        <v>1672</v>
      </c>
      <c r="C1277" t="s">
        <v>233</v>
      </c>
      <c r="D1277" t="str">
        <f>VLOOKUP(C1277,'Programas-Mestrado'!$C:$D,2,0)</f>
        <v>PIPGCF</v>
      </c>
      <c r="E1277" t="s">
        <v>258</v>
      </c>
      <c r="F1277" s="10">
        <v>43709</v>
      </c>
      <c r="G1277" s="10">
        <v>44012</v>
      </c>
      <c r="H1277" t="s">
        <v>987</v>
      </c>
      <c r="I1277" t="s">
        <v>7233</v>
      </c>
      <c r="J1277" t="s">
        <v>1026</v>
      </c>
      <c r="K1277" t="s">
        <v>3351</v>
      </c>
      <c r="N1277" s="30"/>
      <c r="P1277" s="30"/>
      <c r="Q1277" s="30"/>
      <c r="R1277" s="30"/>
      <c r="S1277" s="30"/>
    </row>
    <row r="1278" spans="1:19" x14ac:dyDescent="0.25">
      <c r="A1278" t="s">
        <v>1101</v>
      </c>
      <c r="B1278" t="s">
        <v>1673</v>
      </c>
      <c r="C1278" t="s">
        <v>233</v>
      </c>
      <c r="D1278" t="str">
        <f>VLOOKUP(C1278,'Programas-Mestrado'!$C:$D,2,0)</f>
        <v>PIPGCF</v>
      </c>
      <c r="E1278" t="s">
        <v>258</v>
      </c>
      <c r="F1278" s="10">
        <v>43891</v>
      </c>
      <c r="G1278" s="10">
        <v>44104</v>
      </c>
      <c r="H1278" t="s">
        <v>987</v>
      </c>
      <c r="I1278" t="s">
        <v>7233</v>
      </c>
      <c r="J1278" t="s">
        <v>1026</v>
      </c>
      <c r="K1278" t="s">
        <v>3351</v>
      </c>
      <c r="N1278" s="30"/>
      <c r="P1278" s="30"/>
      <c r="Q1278" s="30"/>
      <c r="R1278" s="30"/>
      <c r="S1278" s="30"/>
    </row>
    <row r="1279" spans="1:19" x14ac:dyDescent="0.25">
      <c r="A1279" t="s">
        <v>1245</v>
      </c>
      <c r="B1279" t="s">
        <v>2016</v>
      </c>
      <c r="C1279" t="s">
        <v>233</v>
      </c>
      <c r="D1279" t="str">
        <f>VLOOKUP(C1279,'Programas-Mestrado'!$C:$D,2,0)</f>
        <v>PIPGCF</v>
      </c>
      <c r="E1279" t="s">
        <v>258</v>
      </c>
      <c r="F1279" s="10">
        <v>43922</v>
      </c>
      <c r="G1279" s="10">
        <v>44408</v>
      </c>
      <c r="H1279" t="s">
        <v>987</v>
      </c>
      <c r="I1279" t="s">
        <v>7233</v>
      </c>
      <c r="J1279" t="s">
        <v>3787</v>
      </c>
      <c r="K1279" t="s">
        <v>3351</v>
      </c>
      <c r="N1279" s="30"/>
      <c r="P1279" s="30"/>
      <c r="Q1279" s="30"/>
      <c r="R1279" s="30"/>
      <c r="S1279" s="30"/>
    </row>
    <row r="1280" spans="1:19" x14ac:dyDescent="0.25">
      <c r="A1280" t="s">
        <v>766</v>
      </c>
      <c r="B1280" t="s">
        <v>1674</v>
      </c>
      <c r="C1280" t="s">
        <v>233</v>
      </c>
      <c r="D1280" t="str">
        <f>VLOOKUP(C1280,'Programas-Mestrado'!$C:$D,2,0)</f>
        <v>PIPGCF</v>
      </c>
      <c r="E1280" t="s">
        <v>258</v>
      </c>
      <c r="F1280" s="10">
        <v>43709</v>
      </c>
      <c r="G1280" s="10">
        <v>44408</v>
      </c>
      <c r="H1280" t="s">
        <v>987</v>
      </c>
      <c r="I1280" t="s">
        <v>7233</v>
      </c>
      <c r="J1280" t="s">
        <v>3787</v>
      </c>
      <c r="K1280" t="s">
        <v>3351</v>
      </c>
      <c r="N1280" s="30"/>
      <c r="P1280" s="30"/>
      <c r="Q1280" s="30"/>
      <c r="R1280" s="30"/>
      <c r="S1280" s="30"/>
    </row>
    <row r="1281" spans="1:19" x14ac:dyDescent="0.25">
      <c r="A1281" t="s">
        <v>1246</v>
      </c>
      <c r="B1281" t="s">
        <v>2017</v>
      </c>
      <c r="C1281" t="s">
        <v>233</v>
      </c>
      <c r="D1281" t="str">
        <f>VLOOKUP(C1281,'Programas-Mestrado'!$C:$D,2,0)</f>
        <v>PIPGCF</v>
      </c>
      <c r="E1281" t="s">
        <v>258</v>
      </c>
      <c r="F1281" s="10">
        <v>43922</v>
      </c>
      <c r="G1281" s="10">
        <v>44408</v>
      </c>
      <c r="H1281" t="s">
        <v>987</v>
      </c>
      <c r="I1281" t="s">
        <v>7233</v>
      </c>
      <c r="J1281" t="s">
        <v>3787</v>
      </c>
      <c r="K1281" t="s">
        <v>3351</v>
      </c>
      <c r="N1281" s="30"/>
      <c r="P1281" s="30"/>
      <c r="Q1281" s="30"/>
      <c r="R1281" s="30"/>
      <c r="S1281" s="30"/>
    </row>
    <row r="1282" spans="1:19" x14ac:dyDescent="0.25">
      <c r="A1282" t="s">
        <v>767</v>
      </c>
      <c r="B1282" t="s">
        <v>1675</v>
      </c>
      <c r="C1282" t="s">
        <v>233</v>
      </c>
      <c r="D1282" t="str">
        <f>VLOOKUP(C1282,'Programas-Mestrado'!$C:$D,2,0)</f>
        <v>PIPGCF</v>
      </c>
      <c r="E1282" t="s">
        <v>258</v>
      </c>
      <c r="F1282" s="10">
        <v>43709</v>
      </c>
      <c r="G1282" s="10">
        <v>44408</v>
      </c>
      <c r="H1282" t="s">
        <v>987</v>
      </c>
      <c r="I1282" t="s">
        <v>7233</v>
      </c>
      <c r="J1282" t="s">
        <v>3787</v>
      </c>
      <c r="K1282" t="s">
        <v>3351</v>
      </c>
      <c r="N1282" s="30"/>
      <c r="P1282" s="30"/>
      <c r="Q1282" s="30"/>
      <c r="R1282" s="30"/>
      <c r="S1282" s="30"/>
    </row>
    <row r="1283" spans="1:19" x14ac:dyDescent="0.25">
      <c r="A1283" t="s">
        <v>1247</v>
      </c>
      <c r="B1283" t="s">
        <v>2018</v>
      </c>
      <c r="C1283" t="s">
        <v>233</v>
      </c>
      <c r="D1283" t="str">
        <f>VLOOKUP(C1283,'Programas-Mestrado'!$C:$D,2,0)</f>
        <v>PIPGCF</v>
      </c>
      <c r="E1283" t="s">
        <v>258</v>
      </c>
      <c r="F1283" s="10">
        <v>43922</v>
      </c>
      <c r="G1283" s="10">
        <v>44408</v>
      </c>
      <c r="H1283" t="s">
        <v>987</v>
      </c>
      <c r="I1283" t="s">
        <v>7233</v>
      </c>
      <c r="J1283" t="s">
        <v>3787</v>
      </c>
      <c r="K1283" t="s">
        <v>3351</v>
      </c>
      <c r="N1283" s="30"/>
      <c r="P1283" s="30"/>
      <c r="Q1283" s="30"/>
      <c r="R1283" s="30"/>
      <c r="S1283" s="30"/>
    </row>
    <row r="1284" spans="1:19" x14ac:dyDescent="0.25">
      <c r="A1284" t="s">
        <v>1279</v>
      </c>
      <c r="B1284" t="s">
        <v>2019</v>
      </c>
      <c r="C1284" t="s">
        <v>233</v>
      </c>
      <c r="D1284" t="str">
        <f>VLOOKUP(C1284,'Programas-Mestrado'!$C:$D,2,0)</f>
        <v>PIPGCF</v>
      </c>
      <c r="E1284" t="s">
        <v>258</v>
      </c>
      <c r="F1284" s="10">
        <v>43922</v>
      </c>
      <c r="G1284" s="10">
        <v>44408</v>
      </c>
      <c r="H1284" t="s">
        <v>987</v>
      </c>
      <c r="I1284" t="s">
        <v>7233</v>
      </c>
      <c r="J1284" t="s">
        <v>3787</v>
      </c>
      <c r="K1284" t="s">
        <v>3351</v>
      </c>
      <c r="N1284" s="30"/>
      <c r="P1284" s="30"/>
      <c r="Q1284" s="30"/>
      <c r="R1284" s="30"/>
      <c r="S1284" s="30"/>
    </row>
    <row r="1285" spans="1:19" x14ac:dyDescent="0.25">
      <c r="A1285" t="s">
        <v>3587</v>
      </c>
      <c r="B1285" t="s">
        <v>3657</v>
      </c>
      <c r="C1285" t="s">
        <v>233</v>
      </c>
      <c r="D1285" t="str">
        <f>VLOOKUP(C1285,'Programas-Mestrado'!$C:$D,2,0)</f>
        <v>PIPGCF</v>
      </c>
      <c r="E1285" t="s">
        <v>258</v>
      </c>
      <c r="F1285" s="10">
        <v>44256</v>
      </c>
      <c r="G1285" s="10">
        <v>44408</v>
      </c>
      <c r="H1285" t="s">
        <v>987</v>
      </c>
      <c r="I1285" t="s">
        <v>7233</v>
      </c>
      <c r="J1285" t="s">
        <v>3787</v>
      </c>
      <c r="K1285" t="s">
        <v>3351</v>
      </c>
      <c r="N1285" s="30"/>
      <c r="P1285" s="30"/>
      <c r="Q1285" s="30"/>
      <c r="R1285" s="30"/>
      <c r="S1285" s="30"/>
    </row>
    <row r="1286" spans="1:19" x14ac:dyDescent="0.25">
      <c r="A1286" t="s">
        <v>1248</v>
      </c>
      <c r="B1286" t="s">
        <v>2020</v>
      </c>
      <c r="C1286" t="s">
        <v>241</v>
      </c>
      <c r="D1286" t="str">
        <f>VLOOKUP(C1286,'Programas-Mestrado'!$C:$D,2,0)</f>
        <v>PPGEP-So</v>
      </c>
      <c r="E1286" t="s">
        <v>258</v>
      </c>
      <c r="F1286" s="10">
        <v>43922</v>
      </c>
      <c r="G1286" s="10">
        <v>44620</v>
      </c>
      <c r="H1286" t="s">
        <v>987</v>
      </c>
      <c r="I1286" t="s">
        <v>7233</v>
      </c>
      <c r="J1286" t="s">
        <v>1024</v>
      </c>
      <c r="K1286" t="s">
        <v>3351</v>
      </c>
      <c r="N1286" s="30"/>
      <c r="P1286" s="30"/>
      <c r="Q1286" s="30"/>
      <c r="R1286" s="30"/>
      <c r="S1286" s="30"/>
    </row>
    <row r="1287" spans="1:19" x14ac:dyDescent="0.25">
      <c r="A1287" t="s">
        <v>4889</v>
      </c>
      <c r="B1287" t="s">
        <v>4932</v>
      </c>
      <c r="C1287" t="s">
        <v>241</v>
      </c>
      <c r="D1287" t="str">
        <f>VLOOKUP(C1287,'Programas-Mestrado'!$C:$D,2,0)</f>
        <v>PPGEP-So</v>
      </c>
      <c r="E1287" t="s">
        <v>258</v>
      </c>
      <c r="F1287" s="10">
        <v>44774</v>
      </c>
      <c r="G1287" s="10">
        <v>45504</v>
      </c>
      <c r="H1287" t="s">
        <v>987</v>
      </c>
      <c r="I1287" t="s">
        <v>7233</v>
      </c>
      <c r="J1287" t="s">
        <v>1025</v>
      </c>
      <c r="K1287" t="s">
        <v>3351</v>
      </c>
      <c r="N1287" s="30"/>
      <c r="P1287" s="30"/>
      <c r="Q1287" s="30"/>
      <c r="R1287" s="30"/>
      <c r="S1287" s="30"/>
    </row>
    <row r="1288" spans="1:19" x14ac:dyDescent="0.25">
      <c r="A1288" t="s">
        <v>1102</v>
      </c>
      <c r="B1288" t="s">
        <v>1676</v>
      </c>
      <c r="C1288" t="s">
        <v>241</v>
      </c>
      <c r="D1288" t="str">
        <f>VLOOKUP(C1288,'Programas-Mestrado'!$C:$D,2,0)</f>
        <v>PPGEP-So</v>
      </c>
      <c r="E1288" t="s">
        <v>258</v>
      </c>
      <c r="F1288" s="10">
        <v>43891</v>
      </c>
      <c r="G1288" s="10">
        <v>44620</v>
      </c>
      <c r="H1288" t="s">
        <v>987</v>
      </c>
      <c r="I1288" t="s">
        <v>7233</v>
      </c>
      <c r="J1288" t="s">
        <v>1025</v>
      </c>
      <c r="K1288" t="s">
        <v>3351</v>
      </c>
      <c r="N1288" s="30"/>
      <c r="P1288" s="30"/>
      <c r="Q1288" s="30"/>
      <c r="R1288" s="30"/>
      <c r="S1288" s="30"/>
    </row>
    <row r="1289" spans="1:19" x14ac:dyDescent="0.25">
      <c r="A1289" t="s">
        <v>4341</v>
      </c>
      <c r="B1289" t="s">
        <v>4444</v>
      </c>
      <c r="C1289" t="s">
        <v>241</v>
      </c>
      <c r="D1289" t="str">
        <f>VLOOKUP(C1289,'Programas-Mestrado'!$C:$D,2,0)</f>
        <v>PPGEP-So</v>
      </c>
      <c r="E1289" t="s">
        <v>258</v>
      </c>
      <c r="F1289" s="10">
        <v>44621</v>
      </c>
      <c r="G1289" s="10">
        <v>45260</v>
      </c>
      <c r="H1289" t="s">
        <v>987</v>
      </c>
      <c r="I1289" t="s">
        <v>7233</v>
      </c>
      <c r="J1289" t="s">
        <v>1024</v>
      </c>
      <c r="K1289" t="s">
        <v>3351</v>
      </c>
      <c r="N1289" s="30"/>
      <c r="P1289" s="30"/>
      <c r="Q1289" s="30"/>
      <c r="R1289" s="30"/>
      <c r="S1289" s="30"/>
    </row>
    <row r="1290" spans="1:19" x14ac:dyDescent="0.25">
      <c r="A1290" t="s">
        <v>4004</v>
      </c>
      <c r="B1290" t="s">
        <v>4020</v>
      </c>
      <c r="C1290" t="s">
        <v>241</v>
      </c>
      <c r="D1290" t="str">
        <f>VLOOKUP(C1290,'Programas-Mestrado'!$C:$D,2,0)</f>
        <v>PPGEP-So</v>
      </c>
      <c r="E1290" t="s">
        <v>258</v>
      </c>
      <c r="F1290" s="10">
        <v>44409</v>
      </c>
      <c r="G1290" s="10">
        <v>44620</v>
      </c>
      <c r="H1290" t="s">
        <v>987</v>
      </c>
      <c r="I1290" t="s">
        <v>7233</v>
      </c>
      <c r="J1290" t="s">
        <v>1025</v>
      </c>
      <c r="K1290" t="s">
        <v>3351</v>
      </c>
      <c r="N1290" s="30"/>
      <c r="P1290" s="30"/>
      <c r="Q1290" s="30"/>
      <c r="R1290" s="30"/>
      <c r="S1290" s="30"/>
    </row>
    <row r="1291" spans="1:19" x14ac:dyDescent="0.25">
      <c r="A1291" t="s">
        <v>4342</v>
      </c>
      <c r="B1291" t="s">
        <v>4445</v>
      </c>
      <c r="C1291" t="s">
        <v>241</v>
      </c>
      <c r="D1291" t="str">
        <f>VLOOKUP(C1291,'Programas-Mestrado'!$C:$D,2,0)</f>
        <v>PPGEP-So</v>
      </c>
      <c r="E1291" t="s">
        <v>258</v>
      </c>
      <c r="F1291" s="10">
        <v>44621</v>
      </c>
      <c r="G1291" s="10">
        <v>44742</v>
      </c>
      <c r="H1291" t="s">
        <v>987</v>
      </c>
      <c r="I1291" t="s">
        <v>7233</v>
      </c>
      <c r="J1291" t="s">
        <v>1025</v>
      </c>
      <c r="K1291" t="s">
        <v>3351</v>
      </c>
      <c r="N1291" s="30"/>
      <c r="P1291" s="30"/>
      <c r="Q1291" s="30"/>
      <c r="R1291" s="30"/>
      <c r="S1291" s="30"/>
    </row>
    <row r="1292" spans="1:19" x14ac:dyDescent="0.25">
      <c r="A1292" t="s">
        <v>4005</v>
      </c>
      <c r="B1292" t="s">
        <v>4021</v>
      </c>
      <c r="C1292" t="s">
        <v>241</v>
      </c>
      <c r="D1292" t="str">
        <f>VLOOKUP(C1292,'Programas-Mestrado'!$C:$D,2,0)</f>
        <v>PPGEP-So</v>
      </c>
      <c r="E1292" t="s">
        <v>258</v>
      </c>
      <c r="F1292" s="10">
        <v>44409</v>
      </c>
      <c r="G1292" s="10">
        <v>44957</v>
      </c>
      <c r="H1292" t="s">
        <v>987</v>
      </c>
      <c r="I1292" t="s">
        <v>7233</v>
      </c>
      <c r="J1292" t="s">
        <v>1024</v>
      </c>
      <c r="K1292" t="s">
        <v>3351</v>
      </c>
      <c r="N1292" s="30"/>
      <c r="P1292" s="30"/>
      <c r="Q1292" s="30"/>
      <c r="R1292" s="30"/>
      <c r="S1292" s="30"/>
    </row>
    <row r="1293" spans="1:19" x14ac:dyDescent="0.25">
      <c r="A1293" t="s">
        <v>898</v>
      </c>
      <c r="B1293" t="s">
        <v>1677</v>
      </c>
      <c r="C1293" t="s">
        <v>241</v>
      </c>
      <c r="D1293" t="str">
        <f>VLOOKUP(C1293,'Programas-Mestrado'!$C:$D,2,0)</f>
        <v>PPGEP-So</v>
      </c>
      <c r="E1293" t="s">
        <v>258</v>
      </c>
      <c r="F1293" s="10">
        <v>43709</v>
      </c>
      <c r="G1293" s="10">
        <v>44408</v>
      </c>
      <c r="H1293" t="s">
        <v>987</v>
      </c>
      <c r="I1293" t="s">
        <v>7233</v>
      </c>
      <c r="J1293" t="s">
        <v>1024</v>
      </c>
      <c r="K1293" t="s">
        <v>3351</v>
      </c>
      <c r="N1293" s="30"/>
      <c r="P1293" s="30"/>
      <c r="Q1293" s="30"/>
      <c r="R1293" s="30"/>
      <c r="S1293" s="30"/>
    </row>
    <row r="1294" spans="1:19" x14ac:dyDescent="0.25">
      <c r="A1294" t="s">
        <v>4343</v>
      </c>
      <c r="B1294" t="s">
        <v>4446</v>
      </c>
      <c r="C1294" t="s">
        <v>241</v>
      </c>
      <c r="D1294" t="str">
        <f>VLOOKUP(C1294,'Programas-Mestrado'!$C:$D,2,0)</f>
        <v>PPGEP-So</v>
      </c>
      <c r="E1294" t="s">
        <v>258</v>
      </c>
      <c r="F1294" s="10">
        <v>44621</v>
      </c>
      <c r="G1294" s="10">
        <v>45291</v>
      </c>
      <c r="H1294" t="s">
        <v>987</v>
      </c>
      <c r="I1294" t="s">
        <v>7233</v>
      </c>
      <c r="J1294" t="s">
        <v>1024</v>
      </c>
      <c r="K1294" t="s">
        <v>3351</v>
      </c>
      <c r="N1294" s="30"/>
      <c r="P1294" s="30"/>
      <c r="Q1294" s="30"/>
      <c r="R1294" s="30"/>
      <c r="S1294" s="30"/>
    </row>
    <row r="1295" spans="1:19" x14ac:dyDescent="0.25">
      <c r="A1295" t="s">
        <v>1103</v>
      </c>
      <c r="B1295" t="s">
        <v>1679</v>
      </c>
      <c r="C1295" t="s">
        <v>241</v>
      </c>
      <c r="D1295" t="str">
        <f>VLOOKUP(C1295,'Programas-Mestrado'!$C:$D,2,0)</f>
        <v>PPGEP-So</v>
      </c>
      <c r="E1295" t="s">
        <v>258</v>
      </c>
      <c r="F1295" s="10">
        <v>43891</v>
      </c>
      <c r="G1295" s="10">
        <v>44408</v>
      </c>
      <c r="H1295" t="s">
        <v>987</v>
      </c>
      <c r="I1295" t="s">
        <v>7233</v>
      </c>
      <c r="J1295" t="s">
        <v>1024</v>
      </c>
      <c r="K1295" t="s">
        <v>3351</v>
      </c>
      <c r="N1295" s="30"/>
      <c r="P1295" s="30"/>
      <c r="Q1295" s="30"/>
      <c r="R1295" s="30"/>
      <c r="S1295" s="30"/>
    </row>
    <row r="1296" spans="1:19" x14ac:dyDescent="0.25">
      <c r="A1296" t="s">
        <v>3395</v>
      </c>
      <c r="B1296" t="s">
        <v>3402</v>
      </c>
      <c r="C1296" t="s">
        <v>241</v>
      </c>
      <c r="D1296" t="str">
        <f>VLOOKUP(C1296,'Programas-Mestrado'!$C:$D,2,0)</f>
        <v>PPGEP-So</v>
      </c>
      <c r="E1296" t="s">
        <v>258</v>
      </c>
      <c r="F1296" s="10">
        <v>44044</v>
      </c>
      <c r="G1296" s="10">
        <v>44773</v>
      </c>
      <c r="H1296" t="s">
        <v>987</v>
      </c>
      <c r="I1296" t="s">
        <v>7233</v>
      </c>
      <c r="J1296" t="s">
        <v>1025</v>
      </c>
      <c r="K1296" t="s">
        <v>3351</v>
      </c>
      <c r="N1296" s="30"/>
      <c r="P1296" s="30"/>
      <c r="Q1296" s="30"/>
      <c r="R1296" s="30"/>
      <c r="S1296" s="30"/>
    </row>
    <row r="1297" spans="1:19" x14ac:dyDescent="0.25">
      <c r="A1297" t="s">
        <v>952</v>
      </c>
      <c r="B1297" t="s">
        <v>1680</v>
      </c>
      <c r="C1297" t="s">
        <v>246</v>
      </c>
      <c r="D1297" t="str">
        <f>VLOOKUP(C1297,'Programas-Mestrado'!$C:$D,2,0)</f>
        <v>PPGLit</v>
      </c>
      <c r="E1297" t="s">
        <v>517</v>
      </c>
      <c r="F1297" s="10">
        <v>43831</v>
      </c>
      <c r="G1297" s="10">
        <v>45199</v>
      </c>
      <c r="H1297" t="s">
        <v>987</v>
      </c>
      <c r="I1297" t="s">
        <v>7233</v>
      </c>
      <c r="J1297" t="s">
        <v>3381</v>
      </c>
      <c r="K1297" t="s">
        <v>3351</v>
      </c>
      <c r="N1297" s="30"/>
      <c r="P1297" s="30"/>
      <c r="Q1297" s="30"/>
      <c r="R1297" s="30"/>
      <c r="S1297" s="30"/>
    </row>
    <row r="1298" spans="1:19" x14ac:dyDescent="0.25">
      <c r="A1298" t="s">
        <v>420</v>
      </c>
      <c r="B1298" t="s">
        <v>1681</v>
      </c>
      <c r="C1298" t="s">
        <v>246</v>
      </c>
      <c r="D1298" t="str">
        <f>VLOOKUP(C1298,'Programas-Mestrado'!$C:$D,2,0)</f>
        <v>PPGLit</v>
      </c>
      <c r="E1298" t="s">
        <v>517</v>
      </c>
      <c r="F1298" s="10">
        <v>43709</v>
      </c>
      <c r="G1298" s="10">
        <v>44712</v>
      </c>
      <c r="H1298" t="s">
        <v>987</v>
      </c>
      <c r="I1298" t="s">
        <v>7233</v>
      </c>
      <c r="J1298" t="s">
        <v>1025</v>
      </c>
      <c r="K1298" t="s">
        <v>3351</v>
      </c>
      <c r="N1298" s="30"/>
      <c r="P1298" s="30"/>
      <c r="Q1298" s="30"/>
      <c r="R1298" s="30"/>
      <c r="S1298" s="30"/>
    </row>
    <row r="1299" spans="1:19" x14ac:dyDescent="0.25">
      <c r="A1299" t="s">
        <v>4504</v>
      </c>
      <c r="B1299" t="s">
        <v>5584</v>
      </c>
      <c r="C1299" t="s">
        <v>246</v>
      </c>
      <c r="D1299" t="str">
        <f>VLOOKUP(C1299,'Programas-Mestrado'!$C:$D,2,0)</f>
        <v>PPGLit</v>
      </c>
      <c r="E1299" t="s">
        <v>517</v>
      </c>
      <c r="F1299" s="10">
        <v>44805</v>
      </c>
      <c r="G1299" s="10">
        <v>44985</v>
      </c>
      <c r="H1299" t="s">
        <v>987</v>
      </c>
      <c r="I1299" t="s">
        <v>7233</v>
      </c>
      <c r="J1299" t="s">
        <v>3381</v>
      </c>
      <c r="K1299" t="s">
        <v>3351</v>
      </c>
      <c r="N1299" s="30"/>
      <c r="P1299" s="30"/>
      <c r="Q1299" s="30"/>
      <c r="R1299" s="30"/>
      <c r="S1299" s="30"/>
    </row>
    <row r="1300" spans="1:19" x14ac:dyDescent="0.25">
      <c r="A1300" t="s">
        <v>4504</v>
      </c>
      <c r="B1300" t="s">
        <v>4556</v>
      </c>
      <c r="C1300" t="s">
        <v>246</v>
      </c>
      <c r="D1300" t="str">
        <f>VLOOKUP(C1300,'Programas-Mestrado'!$C:$D,2,0)</f>
        <v>PPGLit</v>
      </c>
      <c r="E1300" t="s">
        <v>517</v>
      </c>
      <c r="F1300" s="10">
        <v>44621</v>
      </c>
      <c r="G1300" s="10">
        <v>44804</v>
      </c>
      <c r="H1300" t="s">
        <v>987</v>
      </c>
      <c r="I1300" t="s">
        <v>7233</v>
      </c>
      <c r="J1300" t="s">
        <v>1025</v>
      </c>
      <c r="K1300" t="s">
        <v>3351</v>
      </c>
      <c r="N1300" s="30"/>
      <c r="P1300" s="30"/>
      <c r="Q1300" s="30"/>
      <c r="R1300" s="30"/>
      <c r="S1300" s="30"/>
    </row>
    <row r="1301" spans="1:19" x14ac:dyDescent="0.25">
      <c r="A1301" t="s">
        <v>421</v>
      </c>
      <c r="B1301" t="s">
        <v>1682</v>
      </c>
      <c r="C1301" t="s">
        <v>246</v>
      </c>
      <c r="D1301" t="str">
        <f>VLOOKUP(C1301,'Programas-Mestrado'!$C:$D,2,0)</f>
        <v>PPGLit</v>
      </c>
      <c r="E1301" t="s">
        <v>517</v>
      </c>
      <c r="F1301" s="10">
        <v>43709</v>
      </c>
      <c r="G1301" s="10">
        <v>44804</v>
      </c>
      <c r="H1301" t="s">
        <v>987</v>
      </c>
      <c r="I1301" t="s">
        <v>7233</v>
      </c>
      <c r="J1301" t="s">
        <v>1025</v>
      </c>
      <c r="K1301" t="s">
        <v>3351</v>
      </c>
      <c r="N1301" s="30"/>
      <c r="P1301" s="30"/>
      <c r="Q1301" s="30"/>
      <c r="R1301" s="30"/>
      <c r="S1301" s="30"/>
    </row>
    <row r="1302" spans="1:19" x14ac:dyDescent="0.25">
      <c r="A1302" t="s">
        <v>1104</v>
      </c>
      <c r="B1302" t="s">
        <v>1683</v>
      </c>
      <c r="C1302" t="s">
        <v>246</v>
      </c>
      <c r="D1302" t="str">
        <f>VLOOKUP(C1302,'Programas-Mestrado'!$C:$D,2,0)</f>
        <v>PPGLit</v>
      </c>
      <c r="E1302" t="s">
        <v>517</v>
      </c>
      <c r="F1302" s="10">
        <v>43891</v>
      </c>
      <c r="G1302" s="10">
        <v>44804</v>
      </c>
      <c r="H1302" t="s">
        <v>987</v>
      </c>
      <c r="I1302" t="s">
        <v>7233</v>
      </c>
      <c r="J1302" t="s">
        <v>1025</v>
      </c>
      <c r="K1302" t="s">
        <v>3351</v>
      </c>
      <c r="N1302" s="30"/>
      <c r="P1302" s="30"/>
      <c r="Q1302" s="30"/>
      <c r="R1302" s="30"/>
      <c r="S1302" s="30"/>
    </row>
    <row r="1303" spans="1:19" x14ac:dyDescent="0.25">
      <c r="A1303" t="s">
        <v>5039</v>
      </c>
      <c r="B1303" t="s">
        <v>5057</v>
      </c>
      <c r="C1303" t="s">
        <v>246</v>
      </c>
      <c r="D1303" t="str">
        <f>VLOOKUP(C1303,'Programas-Mestrado'!$C:$D,2,0)</f>
        <v>PPGLit</v>
      </c>
      <c r="E1303" t="s">
        <v>517</v>
      </c>
      <c r="F1303" s="10">
        <v>44805</v>
      </c>
      <c r="G1303" s="10">
        <v>44957</v>
      </c>
      <c r="H1303" t="s">
        <v>987</v>
      </c>
      <c r="I1303" t="s">
        <v>7233</v>
      </c>
      <c r="J1303" t="s">
        <v>3381</v>
      </c>
      <c r="K1303" t="s">
        <v>3351</v>
      </c>
      <c r="N1303" s="30"/>
      <c r="P1303" s="30"/>
      <c r="Q1303" s="30"/>
      <c r="R1303" s="30"/>
      <c r="S1303" s="30"/>
    </row>
    <row r="1304" spans="1:19" x14ac:dyDescent="0.25">
      <c r="A1304" t="s">
        <v>422</v>
      </c>
      <c r="B1304" t="s">
        <v>1684</v>
      </c>
      <c r="C1304" t="s">
        <v>246</v>
      </c>
      <c r="D1304" t="str">
        <f>VLOOKUP(C1304,'Programas-Mestrado'!$C:$D,2,0)</f>
        <v>PPGLit</v>
      </c>
      <c r="E1304" t="s">
        <v>517</v>
      </c>
      <c r="F1304" s="10">
        <v>43709</v>
      </c>
      <c r="G1304" s="10">
        <v>44620</v>
      </c>
      <c r="H1304" t="s">
        <v>987</v>
      </c>
      <c r="I1304" t="s">
        <v>7233</v>
      </c>
      <c r="J1304" t="s">
        <v>1025</v>
      </c>
      <c r="K1304" t="s">
        <v>3351</v>
      </c>
      <c r="N1304" s="30"/>
      <c r="P1304" s="30"/>
      <c r="Q1304" s="30"/>
      <c r="R1304" s="30"/>
      <c r="S1304" s="30"/>
    </row>
    <row r="1305" spans="1:19" x14ac:dyDescent="0.25">
      <c r="A1305" t="s">
        <v>836</v>
      </c>
      <c r="B1305" t="s">
        <v>1685</v>
      </c>
      <c r="C1305" t="s">
        <v>246</v>
      </c>
      <c r="D1305" t="str">
        <f>VLOOKUP(C1305,'Programas-Mestrado'!$C:$D,2,0)</f>
        <v>PPGLit</v>
      </c>
      <c r="E1305" t="s">
        <v>517</v>
      </c>
      <c r="F1305" s="10">
        <v>43709</v>
      </c>
      <c r="G1305" s="10">
        <v>45169</v>
      </c>
      <c r="H1305" t="s">
        <v>987</v>
      </c>
      <c r="I1305" t="s">
        <v>7233</v>
      </c>
      <c r="J1305" t="s">
        <v>3381</v>
      </c>
      <c r="K1305" t="s">
        <v>3351</v>
      </c>
      <c r="N1305" s="30"/>
      <c r="P1305" s="30"/>
      <c r="Q1305" s="30"/>
      <c r="R1305" s="30"/>
      <c r="S1305" s="30"/>
    </row>
    <row r="1306" spans="1:19" x14ac:dyDescent="0.25">
      <c r="A1306" t="s">
        <v>423</v>
      </c>
      <c r="B1306" t="s">
        <v>1686</v>
      </c>
      <c r="C1306" t="s">
        <v>246</v>
      </c>
      <c r="D1306" t="str">
        <f>VLOOKUP(C1306,'Programas-Mestrado'!$C:$D,2,0)</f>
        <v>PPGLit</v>
      </c>
      <c r="E1306" t="s">
        <v>517</v>
      </c>
      <c r="F1306" s="10">
        <v>43709</v>
      </c>
      <c r="G1306" s="10">
        <v>44804</v>
      </c>
      <c r="H1306" t="s">
        <v>987</v>
      </c>
      <c r="I1306" t="s">
        <v>7233</v>
      </c>
      <c r="J1306" t="s">
        <v>1025</v>
      </c>
      <c r="K1306" t="s">
        <v>3351</v>
      </c>
      <c r="N1306" s="30"/>
      <c r="P1306" s="30"/>
      <c r="Q1306" s="30"/>
      <c r="R1306" s="30"/>
      <c r="S1306" s="30"/>
    </row>
    <row r="1307" spans="1:19" x14ac:dyDescent="0.25">
      <c r="A1307" t="s">
        <v>144</v>
      </c>
      <c r="B1307" t="s">
        <v>1687</v>
      </c>
      <c r="C1307" t="s">
        <v>246</v>
      </c>
      <c r="D1307" t="str">
        <f>VLOOKUP(C1307,'Programas-Mestrado'!$C:$D,2,0)</f>
        <v>PPGLit</v>
      </c>
      <c r="E1307" t="s">
        <v>517</v>
      </c>
      <c r="F1307" s="10">
        <v>43709</v>
      </c>
      <c r="G1307" s="10">
        <v>44804</v>
      </c>
      <c r="H1307" t="s">
        <v>987</v>
      </c>
      <c r="I1307" t="s">
        <v>7233</v>
      </c>
      <c r="J1307" t="s">
        <v>1025</v>
      </c>
      <c r="K1307" t="s">
        <v>3351</v>
      </c>
      <c r="N1307" s="30"/>
      <c r="P1307" s="30"/>
      <c r="Q1307" s="30"/>
      <c r="R1307" s="30"/>
      <c r="S1307" s="30"/>
    </row>
    <row r="1308" spans="1:19" x14ac:dyDescent="0.25">
      <c r="A1308" t="s">
        <v>144</v>
      </c>
      <c r="B1308" t="s">
        <v>5058</v>
      </c>
      <c r="C1308" t="s">
        <v>246</v>
      </c>
      <c r="D1308" t="str">
        <f>VLOOKUP(C1308,'Programas-Mestrado'!$C:$D,2,0)</f>
        <v>PPGLit</v>
      </c>
      <c r="E1308" t="s">
        <v>517</v>
      </c>
      <c r="F1308" s="10">
        <v>44805</v>
      </c>
      <c r="G1308" s="10">
        <v>45107</v>
      </c>
      <c r="H1308" t="s">
        <v>987</v>
      </c>
      <c r="I1308" t="s">
        <v>7233</v>
      </c>
      <c r="J1308" t="s">
        <v>1024</v>
      </c>
      <c r="K1308" t="s">
        <v>3351</v>
      </c>
      <c r="N1308" s="30"/>
      <c r="P1308" s="30"/>
      <c r="Q1308" s="30"/>
      <c r="R1308" s="30"/>
      <c r="S1308" s="30"/>
    </row>
    <row r="1309" spans="1:19" x14ac:dyDescent="0.25">
      <c r="A1309" t="s">
        <v>4344</v>
      </c>
      <c r="B1309" t="s">
        <v>4447</v>
      </c>
      <c r="C1309" t="s">
        <v>246</v>
      </c>
      <c r="D1309" t="str">
        <f>VLOOKUP(C1309,'Programas-Mestrado'!$C:$D,2,0)</f>
        <v>PPGLit</v>
      </c>
      <c r="E1309" t="s">
        <v>517</v>
      </c>
      <c r="F1309" s="10">
        <v>44621</v>
      </c>
      <c r="G1309" s="10">
        <v>44742</v>
      </c>
      <c r="H1309" t="s">
        <v>987</v>
      </c>
      <c r="I1309" t="s">
        <v>7233</v>
      </c>
      <c r="J1309" t="s">
        <v>1026</v>
      </c>
      <c r="K1309" t="s">
        <v>3351</v>
      </c>
      <c r="N1309" s="30"/>
      <c r="P1309" s="30"/>
      <c r="Q1309" s="30"/>
      <c r="R1309" s="30"/>
      <c r="S1309" s="30"/>
    </row>
    <row r="1310" spans="1:19" x14ac:dyDescent="0.25">
      <c r="A1310" t="s">
        <v>1105</v>
      </c>
      <c r="B1310" t="s">
        <v>1688</v>
      </c>
      <c r="C1310" t="s">
        <v>246</v>
      </c>
      <c r="D1310" t="str">
        <f>VLOOKUP(C1310,'Programas-Mestrado'!$C:$D,2,0)</f>
        <v>PPGLit</v>
      </c>
      <c r="E1310" t="s">
        <v>258</v>
      </c>
      <c r="F1310" s="10">
        <v>43891</v>
      </c>
      <c r="G1310" s="10">
        <v>44804</v>
      </c>
      <c r="H1310" t="s">
        <v>987</v>
      </c>
      <c r="I1310" t="s">
        <v>7233</v>
      </c>
      <c r="J1310" t="s">
        <v>1025</v>
      </c>
      <c r="K1310" t="s">
        <v>3351</v>
      </c>
      <c r="N1310" s="30"/>
      <c r="P1310" s="30"/>
      <c r="Q1310" s="30"/>
      <c r="R1310" s="30"/>
      <c r="S1310" s="30"/>
    </row>
    <row r="1311" spans="1:19" x14ac:dyDescent="0.25">
      <c r="A1311" t="s">
        <v>1106</v>
      </c>
      <c r="B1311" t="s">
        <v>1689</v>
      </c>
      <c r="C1311" t="s">
        <v>246</v>
      </c>
      <c r="D1311" t="str">
        <f>VLOOKUP(C1311,'Programas-Mestrado'!$C:$D,2,0)</f>
        <v>PPGLit</v>
      </c>
      <c r="E1311" t="s">
        <v>258</v>
      </c>
      <c r="F1311" s="10">
        <v>43891</v>
      </c>
      <c r="G1311" s="10">
        <v>44804</v>
      </c>
      <c r="H1311" t="s">
        <v>987</v>
      </c>
      <c r="I1311" t="s">
        <v>7233</v>
      </c>
      <c r="J1311" t="s">
        <v>1025</v>
      </c>
      <c r="K1311" t="s">
        <v>3351</v>
      </c>
      <c r="N1311" s="30"/>
      <c r="P1311" s="30"/>
      <c r="Q1311" s="30"/>
      <c r="R1311" s="30"/>
      <c r="S1311" s="30"/>
    </row>
    <row r="1312" spans="1:19" x14ac:dyDescent="0.25">
      <c r="A1312" t="s">
        <v>1249</v>
      </c>
      <c r="B1312" t="s">
        <v>2021</v>
      </c>
      <c r="C1312" t="s">
        <v>246</v>
      </c>
      <c r="D1312" t="str">
        <f>VLOOKUP(C1312,'Programas-Mestrado'!$C:$D,2,0)</f>
        <v>PPGLit</v>
      </c>
      <c r="E1312" t="s">
        <v>258</v>
      </c>
      <c r="F1312" s="10">
        <v>43891</v>
      </c>
      <c r="G1312" s="10">
        <v>44804</v>
      </c>
      <c r="H1312" t="s">
        <v>987</v>
      </c>
      <c r="I1312" t="s">
        <v>7233</v>
      </c>
      <c r="J1312" t="s">
        <v>1025</v>
      </c>
      <c r="K1312" t="s">
        <v>3351</v>
      </c>
      <c r="N1312" s="30"/>
      <c r="P1312" s="30"/>
      <c r="Q1312" s="30"/>
      <c r="R1312" s="30"/>
      <c r="S1312" s="30"/>
    </row>
    <row r="1313" spans="1:19" x14ac:dyDescent="0.25">
      <c r="A1313" t="s">
        <v>5040</v>
      </c>
      <c r="B1313" t="s">
        <v>5059</v>
      </c>
      <c r="C1313" t="s">
        <v>246</v>
      </c>
      <c r="D1313" t="str">
        <f>VLOOKUP(C1313,'Programas-Mestrado'!$C:$D,2,0)</f>
        <v>PPGLit</v>
      </c>
      <c r="E1313" t="s">
        <v>258</v>
      </c>
      <c r="F1313" s="10">
        <v>44805</v>
      </c>
      <c r="G1313" s="10">
        <v>45138</v>
      </c>
      <c r="H1313" t="s">
        <v>987</v>
      </c>
      <c r="I1313" t="s">
        <v>7233</v>
      </c>
      <c r="J1313" t="s">
        <v>1026</v>
      </c>
      <c r="K1313" t="s">
        <v>3351</v>
      </c>
      <c r="N1313" s="30"/>
      <c r="P1313" s="30"/>
      <c r="Q1313" s="30"/>
      <c r="R1313" s="30"/>
      <c r="S1313" s="30"/>
    </row>
    <row r="1314" spans="1:19" x14ac:dyDescent="0.25">
      <c r="A1314" t="s">
        <v>1107</v>
      </c>
      <c r="B1314" t="s">
        <v>1691</v>
      </c>
      <c r="C1314" t="s">
        <v>246</v>
      </c>
      <c r="D1314" t="str">
        <f>VLOOKUP(C1314,'Programas-Mestrado'!$C:$D,2,0)</f>
        <v>PPGLit</v>
      </c>
      <c r="E1314" t="s">
        <v>258</v>
      </c>
      <c r="F1314" s="10">
        <v>43891</v>
      </c>
      <c r="G1314" s="10">
        <v>44804</v>
      </c>
      <c r="H1314" t="s">
        <v>987</v>
      </c>
      <c r="I1314" t="s">
        <v>7233</v>
      </c>
      <c r="J1314" t="s">
        <v>1025</v>
      </c>
      <c r="K1314" t="s">
        <v>3351</v>
      </c>
      <c r="N1314" s="30"/>
      <c r="P1314" s="30"/>
      <c r="Q1314" s="30"/>
      <c r="R1314" s="30"/>
      <c r="S1314" s="30"/>
    </row>
    <row r="1315" spans="1:19" x14ac:dyDescent="0.25">
      <c r="A1315" t="s">
        <v>5042</v>
      </c>
      <c r="B1315" t="s">
        <v>5061</v>
      </c>
      <c r="C1315" t="s">
        <v>246</v>
      </c>
      <c r="D1315" t="str">
        <f>VLOOKUP(C1315,'Programas-Mestrado'!$C:$D,2,0)</f>
        <v>PPGLit</v>
      </c>
      <c r="E1315" t="s">
        <v>258</v>
      </c>
      <c r="F1315" s="10">
        <v>44805</v>
      </c>
      <c r="G1315" s="10">
        <v>45322</v>
      </c>
      <c r="H1315" t="s">
        <v>987</v>
      </c>
      <c r="I1315" t="s">
        <v>7233</v>
      </c>
      <c r="J1315" t="s">
        <v>3381</v>
      </c>
      <c r="K1315" t="s">
        <v>3351</v>
      </c>
      <c r="N1315" s="30"/>
      <c r="P1315" s="30"/>
      <c r="Q1315" s="30"/>
      <c r="R1315" s="30"/>
      <c r="S1315" s="30"/>
    </row>
    <row r="1316" spans="1:19" x14ac:dyDescent="0.25">
      <c r="A1316" t="s">
        <v>1108</v>
      </c>
      <c r="B1316" t="s">
        <v>1692</v>
      </c>
      <c r="C1316" t="s">
        <v>246</v>
      </c>
      <c r="D1316" t="str">
        <f>VLOOKUP(C1316,'Programas-Mestrado'!$C:$D,2,0)</f>
        <v>PPGLit</v>
      </c>
      <c r="E1316" t="s">
        <v>258</v>
      </c>
      <c r="F1316" s="10">
        <v>43891</v>
      </c>
      <c r="G1316" s="10">
        <v>44804</v>
      </c>
      <c r="H1316" t="s">
        <v>987</v>
      </c>
      <c r="I1316" t="s">
        <v>7233</v>
      </c>
      <c r="J1316" t="s">
        <v>1025</v>
      </c>
      <c r="K1316" t="s">
        <v>3351</v>
      </c>
      <c r="N1316" s="30"/>
      <c r="P1316" s="30"/>
      <c r="Q1316" s="30"/>
      <c r="R1316" s="30"/>
      <c r="S1316" s="30"/>
    </row>
    <row r="1317" spans="1:19" x14ac:dyDescent="0.25">
      <c r="A1317" t="s">
        <v>5626</v>
      </c>
      <c r="B1317" t="s">
        <v>5795</v>
      </c>
      <c r="C1317" t="s">
        <v>246</v>
      </c>
      <c r="D1317" t="str">
        <f>VLOOKUP(C1317,'Programas-Mestrado'!$C:$D,2,0)</f>
        <v>PPGLit</v>
      </c>
      <c r="E1317" t="s">
        <v>258</v>
      </c>
      <c r="F1317" s="10">
        <v>44805</v>
      </c>
      <c r="G1317" s="10">
        <v>44957</v>
      </c>
      <c r="H1317" t="s">
        <v>987</v>
      </c>
      <c r="I1317" t="s">
        <v>7233</v>
      </c>
      <c r="J1317" t="s">
        <v>1025</v>
      </c>
      <c r="K1317" t="s">
        <v>3351</v>
      </c>
      <c r="N1317" s="30"/>
      <c r="P1317" s="30"/>
      <c r="Q1317" s="30"/>
      <c r="R1317" s="30"/>
      <c r="S1317" s="30"/>
    </row>
    <row r="1318" spans="1:19" x14ac:dyDescent="0.25">
      <c r="A1318" t="s">
        <v>5044</v>
      </c>
      <c r="B1318" t="s">
        <v>5063</v>
      </c>
      <c r="C1318" t="s">
        <v>246</v>
      </c>
      <c r="D1318" t="str">
        <f>VLOOKUP(C1318,'Programas-Mestrado'!$C:$D,2,0)</f>
        <v>PPGLit</v>
      </c>
      <c r="E1318" t="s">
        <v>258</v>
      </c>
      <c r="F1318" s="10">
        <v>44805</v>
      </c>
      <c r="G1318" s="10">
        <v>45077</v>
      </c>
      <c r="H1318" t="s">
        <v>987</v>
      </c>
      <c r="I1318" t="s">
        <v>7233</v>
      </c>
      <c r="J1318" t="s">
        <v>1023</v>
      </c>
      <c r="K1318" t="s">
        <v>3351</v>
      </c>
      <c r="N1318" s="30"/>
      <c r="P1318" s="30"/>
      <c r="Q1318" s="30"/>
      <c r="R1318" s="30"/>
      <c r="S1318" s="30"/>
    </row>
    <row r="1319" spans="1:19" x14ac:dyDescent="0.25">
      <c r="A1319" t="s">
        <v>1109</v>
      </c>
      <c r="B1319" t="s">
        <v>1693</v>
      </c>
      <c r="C1319" t="s">
        <v>246</v>
      </c>
      <c r="D1319" t="str">
        <f>VLOOKUP(C1319,'Programas-Mestrado'!$C:$D,2,0)</f>
        <v>PPGLit</v>
      </c>
      <c r="E1319" t="s">
        <v>258</v>
      </c>
      <c r="F1319" s="10">
        <v>43891</v>
      </c>
      <c r="G1319" s="10">
        <v>44804</v>
      </c>
      <c r="H1319" t="s">
        <v>987</v>
      </c>
      <c r="I1319" t="s">
        <v>7233</v>
      </c>
      <c r="J1319" t="s">
        <v>1025</v>
      </c>
      <c r="K1319" t="s">
        <v>3351</v>
      </c>
      <c r="N1319" s="30"/>
      <c r="P1319" s="30"/>
      <c r="Q1319" s="30"/>
      <c r="R1319" s="30"/>
      <c r="S1319" s="30"/>
    </row>
    <row r="1320" spans="1:19" x14ac:dyDescent="0.25">
      <c r="A1320" t="s">
        <v>1250</v>
      </c>
      <c r="B1320" t="s">
        <v>2022</v>
      </c>
      <c r="C1320" t="s">
        <v>246</v>
      </c>
      <c r="D1320" t="str">
        <f>VLOOKUP(C1320,'Programas-Mestrado'!$C:$D,2,0)</f>
        <v>PPGLit</v>
      </c>
      <c r="E1320" t="s">
        <v>258</v>
      </c>
      <c r="F1320" s="10">
        <v>43891</v>
      </c>
      <c r="G1320" s="10">
        <v>44804</v>
      </c>
      <c r="H1320" t="s">
        <v>987</v>
      </c>
      <c r="I1320" t="s">
        <v>7233</v>
      </c>
      <c r="J1320" t="s">
        <v>1025</v>
      </c>
      <c r="K1320" t="s">
        <v>3351</v>
      </c>
      <c r="N1320" s="30"/>
      <c r="P1320" s="30"/>
      <c r="Q1320" s="30"/>
      <c r="R1320" s="30"/>
      <c r="S1320" s="30"/>
    </row>
    <row r="1321" spans="1:19" x14ac:dyDescent="0.25">
      <c r="A1321" t="s">
        <v>1197</v>
      </c>
      <c r="B1321" t="s">
        <v>1694</v>
      </c>
      <c r="C1321" t="s">
        <v>226</v>
      </c>
      <c r="D1321" t="str">
        <f>VLOOKUP(C1321,'Programas-Mestrado'!$C:$D,2,0)</f>
        <v>PPGBMA-So</v>
      </c>
      <c r="E1321" t="s">
        <v>517</v>
      </c>
      <c r="F1321" s="10">
        <v>43891</v>
      </c>
      <c r="G1321" s="10">
        <v>45351</v>
      </c>
      <c r="H1321" t="s">
        <v>987</v>
      </c>
      <c r="I1321" t="s">
        <v>7233</v>
      </c>
      <c r="J1321" t="s">
        <v>1024</v>
      </c>
      <c r="K1321" t="s">
        <v>3351</v>
      </c>
      <c r="N1321" s="30"/>
      <c r="P1321" s="30"/>
      <c r="Q1321" s="30"/>
      <c r="R1321" s="30"/>
      <c r="S1321" s="30"/>
    </row>
    <row r="1322" spans="1:19" x14ac:dyDescent="0.25">
      <c r="A1322" t="s">
        <v>945</v>
      </c>
      <c r="B1322" t="s">
        <v>1695</v>
      </c>
      <c r="C1322" t="s">
        <v>226</v>
      </c>
      <c r="D1322" t="str">
        <f>VLOOKUP(C1322,'Programas-Mestrado'!$C:$D,2,0)</f>
        <v>PPGBMA-So</v>
      </c>
      <c r="E1322" t="s">
        <v>517</v>
      </c>
      <c r="F1322" s="10">
        <v>43831</v>
      </c>
      <c r="G1322" s="10">
        <v>45077</v>
      </c>
      <c r="H1322" t="s">
        <v>987</v>
      </c>
      <c r="I1322" t="s">
        <v>7233</v>
      </c>
      <c r="J1322" t="s">
        <v>1025</v>
      </c>
      <c r="K1322" t="s">
        <v>3351</v>
      </c>
      <c r="N1322" s="30"/>
      <c r="P1322" s="30"/>
      <c r="Q1322" s="30"/>
      <c r="R1322" s="30"/>
      <c r="S1322" s="30"/>
    </row>
    <row r="1323" spans="1:19" x14ac:dyDescent="0.25">
      <c r="A1323" t="s">
        <v>2449</v>
      </c>
      <c r="B1323" t="s">
        <v>2453</v>
      </c>
      <c r="C1323" t="s">
        <v>226</v>
      </c>
      <c r="D1323" t="str">
        <f>VLOOKUP(C1323,'Programas-Mestrado'!$C:$D,2,0)</f>
        <v>PPGBMA-So</v>
      </c>
      <c r="E1323" t="s">
        <v>517</v>
      </c>
      <c r="F1323" s="10">
        <v>43983</v>
      </c>
      <c r="G1323" s="10">
        <v>45412</v>
      </c>
      <c r="H1323" t="s">
        <v>987</v>
      </c>
      <c r="I1323" t="s">
        <v>7233</v>
      </c>
      <c r="J1323" t="s">
        <v>1024</v>
      </c>
      <c r="K1323" t="s">
        <v>3351</v>
      </c>
      <c r="N1323" s="30"/>
      <c r="P1323" s="30"/>
      <c r="Q1323" s="30"/>
      <c r="R1323" s="30"/>
      <c r="S1323" s="30"/>
    </row>
    <row r="1324" spans="1:19" x14ac:dyDescent="0.25">
      <c r="A1324" t="s">
        <v>287</v>
      </c>
      <c r="B1324" t="s">
        <v>1696</v>
      </c>
      <c r="C1324" t="s">
        <v>226</v>
      </c>
      <c r="D1324" t="str">
        <f>VLOOKUP(C1324,'Programas-Mestrado'!$C:$D,2,0)</f>
        <v>PPGBMA-So</v>
      </c>
      <c r="E1324" t="s">
        <v>517</v>
      </c>
      <c r="F1324" s="10">
        <v>43709</v>
      </c>
      <c r="G1324" s="10">
        <v>44592</v>
      </c>
      <c r="H1324" t="s">
        <v>987</v>
      </c>
      <c r="I1324" t="s">
        <v>7233</v>
      </c>
      <c r="J1324" t="s">
        <v>3381</v>
      </c>
      <c r="K1324" t="s">
        <v>3351</v>
      </c>
      <c r="N1324" s="30"/>
      <c r="P1324" s="30"/>
      <c r="Q1324" s="30"/>
      <c r="R1324" s="30"/>
      <c r="S1324" s="30"/>
    </row>
    <row r="1325" spans="1:19" x14ac:dyDescent="0.25">
      <c r="A1325" t="s">
        <v>5630</v>
      </c>
      <c r="B1325" t="s">
        <v>6224</v>
      </c>
      <c r="C1325" t="s">
        <v>226</v>
      </c>
      <c r="D1325" t="str">
        <f>VLOOKUP(C1325,'Programas-Mestrado'!$C:$D,2,0)</f>
        <v>PPGBMA-So</v>
      </c>
      <c r="E1325" t="s">
        <v>517</v>
      </c>
      <c r="F1325" s="10">
        <v>45078</v>
      </c>
      <c r="G1325" s="10">
        <v>45412</v>
      </c>
      <c r="H1325" t="s">
        <v>987</v>
      </c>
      <c r="I1325" t="s">
        <v>7233</v>
      </c>
      <c r="J1325" t="s">
        <v>1025</v>
      </c>
      <c r="K1325" t="s">
        <v>3351</v>
      </c>
      <c r="N1325" s="30"/>
      <c r="P1325" s="30"/>
      <c r="Q1325" s="30"/>
      <c r="R1325" s="30"/>
      <c r="S1325" s="30"/>
    </row>
    <row r="1326" spans="1:19" x14ac:dyDescent="0.25">
      <c r="A1326" t="s">
        <v>929</v>
      </c>
      <c r="B1326" t="s">
        <v>1697</v>
      </c>
      <c r="C1326" t="s">
        <v>226</v>
      </c>
      <c r="D1326" t="str">
        <f>VLOOKUP(C1326,'Programas-Mestrado'!$C:$D,2,0)</f>
        <v>PPGBMA-So</v>
      </c>
      <c r="E1326" t="s">
        <v>517</v>
      </c>
      <c r="F1326" s="10">
        <v>43709</v>
      </c>
      <c r="G1326" s="10">
        <v>44255</v>
      </c>
      <c r="H1326" t="s">
        <v>987</v>
      </c>
      <c r="I1326" t="s">
        <v>7233</v>
      </c>
      <c r="J1326" t="s">
        <v>1025</v>
      </c>
      <c r="K1326" t="s">
        <v>3351</v>
      </c>
      <c r="N1326" s="30"/>
      <c r="P1326" s="30"/>
      <c r="Q1326" s="30"/>
      <c r="R1326" s="30"/>
      <c r="S1326" s="30"/>
    </row>
    <row r="1327" spans="1:19" x14ac:dyDescent="0.25">
      <c r="A1327" t="s">
        <v>5627</v>
      </c>
      <c r="B1327" t="s">
        <v>5796</v>
      </c>
      <c r="C1327" t="s">
        <v>226</v>
      </c>
      <c r="D1327" t="str">
        <f>VLOOKUP(C1327,'Programas-Mestrado'!$C:$D,2,0)</f>
        <v>PPGBMA-So</v>
      </c>
      <c r="E1327" t="s">
        <v>517</v>
      </c>
      <c r="F1327" s="10">
        <v>43891</v>
      </c>
      <c r="G1327" s="10">
        <v>44985</v>
      </c>
      <c r="H1327" t="s">
        <v>987</v>
      </c>
      <c r="I1327" t="s">
        <v>7233</v>
      </c>
      <c r="J1327" t="s">
        <v>1024</v>
      </c>
      <c r="K1327" t="s">
        <v>3351</v>
      </c>
      <c r="N1327" s="30"/>
      <c r="P1327" s="30"/>
      <c r="Q1327" s="30"/>
      <c r="R1327" s="30"/>
      <c r="S1327" s="30"/>
    </row>
    <row r="1328" spans="1:19" x14ac:dyDescent="0.25">
      <c r="A1328" t="s">
        <v>6474</v>
      </c>
      <c r="B1328" t="s">
        <v>6491</v>
      </c>
      <c r="C1328" t="s">
        <v>226</v>
      </c>
      <c r="D1328" t="str">
        <f>VLOOKUP(C1328,'Programas-Mestrado'!$C:$D,2,0)</f>
        <v>PPGBMA-So</v>
      </c>
      <c r="E1328" t="s">
        <v>517</v>
      </c>
      <c r="F1328" s="10">
        <v>45200</v>
      </c>
      <c r="G1328" s="10">
        <v>45382</v>
      </c>
      <c r="H1328" t="s">
        <v>987</v>
      </c>
      <c r="I1328" t="s">
        <v>7233</v>
      </c>
      <c r="J1328" t="s">
        <v>1025</v>
      </c>
      <c r="K1328" t="s">
        <v>3351</v>
      </c>
      <c r="N1328" s="30"/>
      <c r="P1328" s="30"/>
      <c r="Q1328" s="30"/>
      <c r="R1328" s="30"/>
      <c r="S1328" s="30"/>
    </row>
    <row r="1329" spans="1:19" x14ac:dyDescent="0.25">
      <c r="A1329" t="s">
        <v>288</v>
      </c>
      <c r="B1329" t="s">
        <v>1698</v>
      </c>
      <c r="C1329" t="s">
        <v>226</v>
      </c>
      <c r="D1329" t="str">
        <f>VLOOKUP(C1329,'Programas-Mestrado'!$C:$D,2,0)</f>
        <v>PPGBMA-So</v>
      </c>
      <c r="E1329" t="s">
        <v>517</v>
      </c>
      <c r="F1329" s="10">
        <v>43709</v>
      </c>
      <c r="G1329" s="10">
        <v>44530</v>
      </c>
      <c r="H1329" t="s">
        <v>987</v>
      </c>
      <c r="I1329" t="s">
        <v>7233</v>
      </c>
      <c r="J1329" t="s">
        <v>1027</v>
      </c>
      <c r="K1329" t="s">
        <v>3351</v>
      </c>
      <c r="N1329" s="30"/>
      <c r="P1329" s="30"/>
      <c r="Q1329" s="30"/>
      <c r="R1329" s="30"/>
      <c r="S1329" s="30"/>
    </row>
    <row r="1330" spans="1:19" x14ac:dyDescent="0.25">
      <c r="A1330" t="s">
        <v>1200</v>
      </c>
      <c r="B1330" t="s">
        <v>4247</v>
      </c>
      <c r="C1330" t="s">
        <v>226</v>
      </c>
      <c r="D1330" t="str">
        <f>VLOOKUP(C1330,'Programas-Mestrado'!$C:$D,2,0)</f>
        <v>PPGBMA-So</v>
      </c>
      <c r="E1330" t="s">
        <v>517</v>
      </c>
      <c r="F1330" s="10">
        <v>44531</v>
      </c>
      <c r="G1330" s="10">
        <v>45504</v>
      </c>
      <c r="H1330" t="s">
        <v>987</v>
      </c>
      <c r="I1330" t="s">
        <v>7233</v>
      </c>
      <c r="J1330" t="s">
        <v>1024</v>
      </c>
      <c r="K1330" t="s">
        <v>3351</v>
      </c>
      <c r="N1330" s="30"/>
      <c r="P1330" s="30"/>
      <c r="Q1330" s="30"/>
      <c r="R1330" s="30"/>
      <c r="S1330" s="30"/>
    </row>
    <row r="1331" spans="1:19" x14ac:dyDescent="0.25">
      <c r="A1331" t="s">
        <v>3945</v>
      </c>
      <c r="B1331" t="s">
        <v>4449</v>
      </c>
      <c r="C1331" t="s">
        <v>226</v>
      </c>
      <c r="D1331" t="str">
        <f>VLOOKUP(C1331,'Programas-Mestrado'!$C:$D,2,0)</f>
        <v>PPGBMA-So</v>
      </c>
      <c r="E1331" t="s">
        <v>517</v>
      </c>
      <c r="F1331" s="10">
        <v>44621</v>
      </c>
      <c r="G1331" s="10">
        <v>45046</v>
      </c>
      <c r="H1331" t="s">
        <v>987</v>
      </c>
      <c r="I1331" t="s">
        <v>7233</v>
      </c>
      <c r="J1331" t="s">
        <v>1025</v>
      </c>
      <c r="K1331" t="s">
        <v>3351</v>
      </c>
      <c r="N1331" s="30"/>
      <c r="P1331" s="30"/>
      <c r="Q1331" s="30"/>
      <c r="R1331" s="30"/>
      <c r="S1331" s="30"/>
    </row>
    <row r="1332" spans="1:19" x14ac:dyDescent="0.25">
      <c r="A1332" t="s">
        <v>543</v>
      </c>
      <c r="B1332" t="s">
        <v>1699</v>
      </c>
      <c r="C1332" t="s">
        <v>226</v>
      </c>
      <c r="D1332" t="str">
        <f>VLOOKUP(C1332,'Programas-Mestrado'!$C:$D,2,0)</f>
        <v>PPGBMA-So</v>
      </c>
      <c r="E1332" t="s">
        <v>517</v>
      </c>
      <c r="F1332" s="10">
        <v>43831</v>
      </c>
      <c r="G1332" s="10">
        <v>44255</v>
      </c>
      <c r="H1332" t="s">
        <v>987</v>
      </c>
      <c r="I1332" t="s">
        <v>7233</v>
      </c>
      <c r="J1332" t="s">
        <v>1026</v>
      </c>
      <c r="K1332" t="s">
        <v>3351</v>
      </c>
      <c r="N1332" s="30"/>
      <c r="P1332" s="30"/>
      <c r="Q1332" s="30"/>
      <c r="R1332" s="30"/>
      <c r="S1332" s="30"/>
    </row>
    <row r="1333" spans="1:19" x14ac:dyDescent="0.25">
      <c r="A1333" t="s">
        <v>1198</v>
      </c>
      <c r="B1333" t="s">
        <v>1701</v>
      </c>
      <c r="C1333" t="s">
        <v>226</v>
      </c>
      <c r="D1333" t="str">
        <f>VLOOKUP(C1333,'Programas-Mestrado'!$C:$D,2,0)</f>
        <v>PPGBMA-So</v>
      </c>
      <c r="E1333" t="s">
        <v>258</v>
      </c>
      <c r="F1333" s="10">
        <v>43891</v>
      </c>
      <c r="G1333" s="10">
        <v>44620</v>
      </c>
      <c r="H1333" t="s">
        <v>987</v>
      </c>
      <c r="I1333" t="s">
        <v>7233</v>
      </c>
      <c r="J1333" t="s">
        <v>1024</v>
      </c>
      <c r="K1333" t="s">
        <v>3351</v>
      </c>
      <c r="N1333" s="30"/>
      <c r="P1333" s="30"/>
      <c r="Q1333" s="30"/>
      <c r="R1333" s="30"/>
      <c r="S1333" s="30"/>
    </row>
    <row r="1334" spans="1:19" x14ac:dyDescent="0.25">
      <c r="A1334" t="s">
        <v>5628</v>
      </c>
      <c r="B1334" t="s">
        <v>5797</v>
      </c>
      <c r="C1334" t="s">
        <v>226</v>
      </c>
      <c r="D1334" t="str">
        <f>VLOOKUP(C1334,'Programas-Mestrado'!$C:$D,2,0)</f>
        <v>PPGBMA-So</v>
      </c>
      <c r="E1334" t="s">
        <v>258</v>
      </c>
      <c r="F1334" s="10">
        <v>44805</v>
      </c>
      <c r="G1334" s="10">
        <v>44985</v>
      </c>
      <c r="H1334" t="s">
        <v>987</v>
      </c>
      <c r="I1334" t="s">
        <v>7233</v>
      </c>
      <c r="J1334" t="s">
        <v>1029</v>
      </c>
      <c r="K1334" t="s">
        <v>3351</v>
      </c>
      <c r="N1334" s="30"/>
      <c r="P1334" s="30"/>
      <c r="Q1334" s="30"/>
      <c r="R1334" s="30"/>
      <c r="S1334" s="30"/>
    </row>
    <row r="1335" spans="1:19" x14ac:dyDescent="0.25">
      <c r="A1335" t="s">
        <v>3963</v>
      </c>
      <c r="B1335" t="s">
        <v>3980</v>
      </c>
      <c r="C1335" t="s">
        <v>226</v>
      </c>
      <c r="D1335" t="str">
        <f>VLOOKUP(C1335,'Programas-Mestrado'!$C:$D,2,0)</f>
        <v>PPGBMA-So</v>
      </c>
      <c r="E1335" t="s">
        <v>258</v>
      </c>
      <c r="F1335" s="10">
        <v>44378</v>
      </c>
      <c r="G1335" s="10">
        <v>45077</v>
      </c>
      <c r="H1335" t="s">
        <v>987</v>
      </c>
      <c r="I1335" t="s">
        <v>7233</v>
      </c>
      <c r="J1335" t="s">
        <v>1025</v>
      </c>
      <c r="K1335" t="s">
        <v>3351</v>
      </c>
      <c r="N1335" s="30"/>
      <c r="P1335" s="30"/>
      <c r="Q1335" s="30"/>
      <c r="R1335" s="30"/>
      <c r="S1335" s="30"/>
    </row>
    <row r="1336" spans="1:19" x14ac:dyDescent="0.25">
      <c r="A1336" t="s">
        <v>3797</v>
      </c>
      <c r="B1336" t="s">
        <v>3825</v>
      </c>
      <c r="C1336" t="s">
        <v>226</v>
      </c>
      <c r="D1336" t="str">
        <f>VLOOKUP(C1336,'Programas-Mestrado'!$C:$D,2,0)</f>
        <v>PPGBMA-So</v>
      </c>
      <c r="E1336" t="s">
        <v>258</v>
      </c>
      <c r="F1336" s="10">
        <v>44287</v>
      </c>
      <c r="G1336" s="10">
        <v>45016</v>
      </c>
      <c r="H1336" t="s">
        <v>987</v>
      </c>
      <c r="I1336" t="s">
        <v>7233</v>
      </c>
      <c r="J1336" t="s">
        <v>1025</v>
      </c>
      <c r="K1336" t="s">
        <v>3351</v>
      </c>
      <c r="N1336" s="30"/>
      <c r="P1336" s="30"/>
      <c r="Q1336" s="30"/>
      <c r="R1336" s="30"/>
      <c r="S1336" s="30"/>
    </row>
    <row r="1337" spans="1:19" x14ac:dyDescent="0.25">
      <c r="A1337" t="s">
        <v>4143</v>
      </c>
      <c r="B1337" t="s">
        <v>4161</v>
      </c>
      <c r="C1337" t="s">
        <v>226</v>
      </c>
      <c r="D1337" t="str">
        <f>VLOOKUP(C1337,'Programas-Mestrado'!$C:$D,2,0)</f>
        <v>PPGBMA-So</v>
      </c>
      <c r="E1337" t="s">
        <v>258</v>
      </c>
      <c r="F1337" s="10">
        <v>44440</v>
      </c>
      <c r="G1337" s="10">
        <v>44620</v>
      </c>
      <c r="H1337" t="s">
        <v>987</v>
      </c>
      <c r="I1337" t="s">
        <v>7233</v>
      </c>
      <c r="J1337" t="s">
        <v>1024</v>
      </c>
      <c r="K1337" t="s">
        <v>3351</v>
      </c>
      <c r="N1337" s="30"/>
      <c r="P1337" s="30"/>
      <c r="Q1337" s="30"/>
      <c r="R1337" s="30"/>
      <c r="S1337" s="30"/>
    </row>
    <row r="1338" spans="1:19" x14ac:dyDescent="0.25">
      <c r="A1338" t="s">
        <v>5629</v>
      </c>
      <c r="B1338" t="s">
        <v>5798</v>
      </c>
      <c r="C1338" t="s">
        <v>226</v>
      </c>
      <c r="D1338" t="str">
        <f>VLOOKUP(C1338,'Programas-Mestrado'!$C:$D,2,0)</f>
        <v>PPGBMA-So</v>
      </c>
      <c r="E1338" t="s">
        <v>258</v>
      </c>
      <c r="F1338" s="10">
        <v>44621</v>
      </c>
      <c r="G1338" s="10">
        <v>44985</v>
      </c>
      <c r="H1338" t="s">
        <v>987</v>
      </c>
      <c r="I1338" t="s">
        <v>7233</v>
      </c>
      <c r="J1338" t="s">
        <v>1026</v>
      </c>
      <c r="K1338" t="s">
        <v>3351</v>
      </c>
      <c r="N1338" s="30"/>
      <c r="P1338" s="30"/>
      <c r="Q1338" s="30"/>
      <c r="R1338" s="30"/>
      <c r="S1338" s="30"/>
    </row>
    <row r="1339" spans="1:19" x14ac:dyDescent="0.25">
      <c r="A1339" t="s">
        <v>4345</v>
      </c>
      <c r="B1339" t="s">
        <v>4452</v>
      </c>
      <c r="C1339" t="s">
        <v>226</v>
      </c>
      <c r="D1339" t="str">
        <f>VLOOKUP(C1339,'Programas-Mestrado'!$C:$D,2,0)</f>
        <v>PPGBMA-So</v>
      </c>
      <c r="E1339" t="s">
        <v>258</v>
      </c>
      <c r="F1339" s="10">
        <v>44621</v>
      </c>
      <c r="G1339" s="10">
        <v>44651</v>
      </c>
      <c r="H1339" t="s">
        <v>987</v>
      </c>
      <c r="I1339" t="s">
        <v>7233</v>
      </c>
      <c r="J1339" t="s">
        <v>1027</v>
      </c>
      <c r="K1339" t="s">
        <v>3351</v>
      </c>
      <c r="N1339" s="30"/>
      <c r="P1339" s="30"/>
      <c r="Q1339" s="30"/>
      <c r="R1339" s="30"/>
      <c r="S1339" s="30"/>
    </row>
    <row r="1340" spans="1:19" x14ac:dyDescent="0.25">
      <c r="A1340" t="s">
        <v>725</v>
      </c>
      <c r="B1340" t="s">
        <v>1702</v>
      </c>
      <c r="C1340" t="s">
        <v>226</v>
      </c>
      <c r="D1340" t="str">
        <f>VLOOKUP(C1340,'Programas-Mestrado'!$C:$D,2,0)</f>
        <v>PPGBMA-So</v>
      </c>
      <c r="E1340" t="s">
        <v>258</v>
      </c>
      <c r="F1340" s="10">
        <v>43709</v>
      </c>
      <c r="G1340" s="10">
        <v>44316</v>
      </c>
      <c r="H1340" t="s">
        <v>987</v>
      </c>
      <c r="I1340" t="s">
        <v>7233</v>
      </c>
      <c r="J1340" t="s">
        <v>1025</v>
      </c>
      <c r="K1340" t="s">
        <v>3351</v>
      </c>
      <c r="N1340" s="30"/>
      <c r="P1340" s="30"/>
      <c r="Q1340" s="30"/>
      <c r="R1340" s="30"/>
      <c r="S1340" s="30"/>
    </row>
    <row r="1341" spans="1:19" x14ac:dyDescent="0.25">
      <c r="A1341" t="s">
        <v>959</v>
      </c>
      <c r="B1341" t="s">
        <v>1703</v>
      </c>
      <c r="C1341" t="s">
        <v>226</v>
      </c>
      <c r="D1341" t="str">
        <f>VLOOKUP(C1341,'Programas-Mestrado'!$C:$D,2,0)</f>
        <v>PPGBMA-So</v>
      </c>
      <c r="E1341" t="s">
        <v>258</v>
      </c>
      <c r="F1341" s="10">
        <v>43709</v>
      </c>
      <c r="G1341" s="10">
        <v>44316</v>
      </c>
      <c r="H1341" t="s">
        <v>987</v>
      </c>
      <c r="I1341" t="s">
        <v>7233</v>
      </c>
      <c r="J1341" t="s">
        <v>1025</v>
      </c>
      <c r="K1341" t="s">
        <v>3351</v>
      </c>
      <c r="N1341" s="30"/>
      <c r="P1341" s="30"/>
      <c r="Q1341" s="30"/>
      <c r="R1341" s="30"/>
      <c r="S1341" s="30"/>
    </row>
    <row r="1342" spans="1:19" x14ac:dyDescent="0.25">
      <c r="A1342" t="s">
        <v>3798</v>
      </c>
      <c r="B1342" t="s">
        <v>3826</v>
      </c>
      <c r="C1342" t="s">
        <v>226</v>
      </c>
      <c r="D1342" t="str">
        <f>VLOOKUP(C1342,'Programas-Mestrado'!$C:$D,2,0)</f>
        <v>PPGBMA-So</v>
      </c>
      <c r="E1342" t="s">
        <v>258</v>
      </c>
      <c r="F1342" s="10">
        <v>44287</v>
      </c>
      <c r="G1342" s="10">
        <v>45016</v>
      </c>
      <c r="H1342" t="s">
        <v>987</v>
      </c>
      <c r="I1342" t="s">
        <v>7233</v>
      </c>
      <c r="J1342" t="s">
        <v>1025</v>
      </c>
      <c r="K1342" t="s">
        <v>3351</v>
      </c>
      <c r="N1342" s="30"/>
      <c r="P1342" s="30"/>
      <c r="Q1342" s="30"/>
      <c r="R1342" s="30"/>
      <c r="S1342" s="30"/>
    </row>
    <row r="1343" spans="1:19" x14ac:dyDescent="0.25">
      <c r="A1343" t="s">
        <v>5630</v>
      </c>
      <c r="B1343" t="s">
        <v>5799</v>
      </c>
      <c r="C1343" t="s">
        <v>226</v>
      </c>
      <c r="D1343" t="str">
        <f>VLOOKUP(C1343,'Programas-Mestrado'!$C:$D,2,0)</f>
        <v>PPGBMA-So</v>
      </c>
      <c r="E1343" t="s">
        <v>258</v>
      </c>
      <c r="F1343" s="10">
        <v>44348</v>
      </c>
      <c r="G1343" s="10">
        <v>44985</v>
      </c>
      <c r="H1343" t="s">
        <v>987</v>
      </c>
      <c r="I1343" t="s">
        <v>7233</v>
      </c>
      <c r="J1343" t="s">
        <v>1025</v>
      </c>
      <c r="K1343" t="s">
        <v>3351</v>
      </c>
      <c r="N1343" s="30"/>
      <c r="P1343" s="30"/>
      <c r="Q1343" s="30"/>
      <c r="R1343" s="30"/>
      <c r="S1343" s="30"/>
    </row>
    <row r="1344" spans="1:19" x14ac:dyDescent="0.25">
      <c r="A1344" t="s">
        <v>1199</v>
      </c>
      <c r="B1344" t="s">
        <v>1704</v>
      </c>
      <c r="C1344" t="s">
        <v>226</v>
      </c>
      <c r="D1344" t="str">
        <f>VLOOKUP(C1344,'Programas-Mestrado'!$C:$D,2,0)</f>
        <v>PPGBMA-So</v>
      </c>
      <c r="E1344" t="s">
        <v>258</v>
      </c>
      <c r="F1344" s="10">
        <v>43891</v>
      </c>
      <c r="G1344" s="10">
        <v>44592</v>
      </c>
      <c r="H1344" t="s">
        <v>987</v>
      </c>
      <c r="I1344" t="s">
        <v>7233</v>
      </c>
      <c r="J1344" t="s">
        <v>1024</v>
      </c>
      <c r="K1344" t="s">
        <v>3351</v>
      </c>
      <c r="N1344" s="30"/>
      <c r="P1344" s="30"/>
      <c r="Q1344" s="30"/>
      <c r="R1344" s="30"/>
      <c r="S1344" s="30"/>
    </row>
    <row r="1345" spans="1:19" x14ac:dyDescent="0.25">
      <c r="A1345" t="s">
        <v>3799</v>
      </c>
      <c r="B1345" t="s">
        <v>3827</v>
      </c>
      <c r="C1345" t="s">
        <v>226</v>
      </c>
      <c r="D1345" t="str">
        <f>VLOOKUP(C1345,'Programas-Mestrado'!$C:$D,2,0)</f>
        <v>PPGBMA-So</v>
      </c>
      <c r="E1345" t="s">
        <v>258</v>
      </c>
      <c r="F1345" s="10">
        <v>44287</v>
      </c>
      <c r="G1345" s="10">
        <v>44408</v>
      </c>
      <c r="H1345" t="s">
        <v>987</v>
      </c>
      <c r="I1345" t="s">
        <v>7233</v>
      </c>
      <c r="J1345" t="s">
        <v>1027</v>
      </c>
      <c r="K1345" t="s">
        <v>3351</v>
      </c>
      <c r="N1345" s="30"/>
      <c r="P1345" s="30"/>
      <c r="Q1345" s="30"/>
      <c r="R1345" s="30"/>
      <c r="S1345" s="30"/>
    </row>
    <row r="1346" spans="1:19" x14ac:dyDescent="0.25">
      <c r="A1346" t="s">
        <v>5631</v>
      </c>
      <c r="B1346" t="s">
        <v>5800</v>
      </c>
      <c r="C1346" t="s">
        <v>226</v>
      </c>
      <c r="D1346" t="str">
        <f>VLOOKUP(C1346,'Programas-Mestrado'!$C:$D,2,0)</f>
        <v>PPGBMA-So</v>
      </c>
      <c r="E1346" t="s">
        <v>258</v>
      </c>
      <c r="F1346" s="10">
        <v>44531</v>
      </c>
      <c r="G1346" s="10">
        <v>44985</v>
      </c>
      <c r="H1346" t="s">
        <v>987</v>
      </c>
      <c r="I1346" t="s">
        <v>7233</v>
      </c>
      <c r="J1346" t="s">
        <v>1025</v>
      </c>
      <c r="K1346" t="s">
        <v>3351</v>
      </c>
      <c r="N1346" s="30"/>
      <c r="P1346" s="30"/>
      <c r="Q1346" s="30"/>
      <c r="R1346" s="30"/>
      <c r="S1346" s="30"/>
    </row>
    <row r="1347" spans="1:19" x14ac:dyDescent="0.25">
      <c r="A1347" t="s">
        <v>4346</v>
      </c>
      <c r="B1347" t="s">
        <v>4453</v>
      </c>
      <c r="C1347" t="s">
        <v>226</v>
      </c>
      <c r="D1347" t="str">
        <f>VLOOKUP(C1347,'Programas-Mestrado'!$C:$D,2,0)</f>
        <v>PPGBMA-So</v>
      </c>
      <c r="E1347" t="s">
        <v>258</v>
      </c>
      <c r="F1347" s="10">
        <v>44621</v>
      </c>
      <c r="G1347" s="10">
        <v>45351</v>
      </c>
      <c r="H1347" t="s">
        <v>987</v>
      </c>
      <c r="I1347" t="s">
        <v>7233</v>
      </c>
      <c r="J1347" t="s">
        <v>1024</v>
      </c>
      <c r="K1347" t="s">
        <v>3351</v>
      </c>
      <c r="N1347" s="30"/>
      <c r="P1347" s="30"/>
      <c r="Q1347" s="30"/>
      <c r="R1347" s="30"/>
      <c r="S1347" s="30"/>
    </row>
    <row r="1348" spans="1:19" x14ac:dyDescent="0.25">
      <c r="A1348" t="s">
        <v>3800</v>
      </c>
      <c r="B1348" t="s">
        <v>3828</v>
      </c>
      <c r="C1348" t="s">
        <v>226</v>
      </c>
      <c r="D1348" t="str">
        <f>VLOOKUP(C1348,'Programas-Mestrado'!$C:$D,2,0)</f>
        <v>PPGBMA-So</v>
      </c>
      <c r="E1348" t="s">
        <v>258</v>
      </c>
      <c r="F1348" s="10">
        <v>44287</v>
      </c>
      <c r="G1348" s="10">
        <v>45016</v>
      </c>
      <c r="H1348" t="s">
        <v>987</v>
      </c>
      <c r="I1348" t="s">
        <v>7233</v>
      </c>
      <c r="J1348" t="s">
        <v>1025</v>
      </c>
      <c r="K1348" t="s">
        <v>3351</v>
      </c>
      <c r="N1348" s="30"/>
      <c r="P1348" s="30"/>
      <c r="Q1348" s="30"/>
      <c r="R1348" s="30"/>
      <c r="S1348" s="30"/>
    </row>
    <row r="1349" spans="1:19" x14ac:dyDescent="0.25">
      <c r="A1349" t="s">
        <v>1200</v>
      </c>
      <c r="B1349" t="s">
        <v>1705</v>
      </c>
      <c r="C1349" t="s">
        <v>226</v>
      </c>
      <c r="D1349" t="str">
        <f>VLOOKUP(C1349,'Programas-Mestrado'!$C:$D,2,0)</f>
        <v>PPGBMA-So</v>
      </c>
      <c r="E1349" t="s">
        <v>258</v>
      </c>
      <c r="F1349" s="10">
        <v>43891</v>
      </c>
      <c r="G1349" s="10">
        <v>44500</v>
      </c>
      <c r="H1349" t="s">
        <v>987</v>
      </c>
      <c r="I1349" t="s">
        <v>7233</v>
      </c>
      <c r="J1349" t="s">
        <v>1029</v>
      </c>
      <c r="K1349" t="s">
        <v>3351</v>
      </c>
      <c r="N1349" s="30"/>
      <c r="P1349" s="30"/>
      <c r="Q1349" s="30"/>
      <c r="R1349" s="30"/>
      <c r="S1349" s="30"/>
    </row>
    <row r="1350" spans="1:19" x14ac:dyDescent="0.25">
      <c r="A1350" t="s">
        <v>3945</v>
      </c>
      <c r="B1350" t="s">
        <v>3953</v>
      </c>
      <c r="C1350" t="s">
        <v>226</v>
      </c>
      <c r="D1350" t="str">
        <f>VLOOKUP(C1350,'Programas-Mestrado'!$C:$D,2,0)</f>
        <v>PPGBMA-So</v>
      </c>
      <c r="E1350" t="s">
        <v>258</v>
      </c>
      <c r="F1350" s="10">
        <v>44348</v>
      </c>
      <c r="G1350" s="10">
        <v>44620</v>
      </c>
      <c r="H1350" t="s">
        <v>987</v>
      </c>
      <c r="I1350" t="s">
        <v>7233</v>
      </c>
      <c r="J1350" t="s">
        <v>1025</v>
      </c>
      <c r="K1350" t="s">
        <v>3351</v>
      </c>
      <c r="N1350" s="30"/>
      <c r="P1350" s="30"/>
      <c r="Q1350" s="30"/>
      <c r="R1350" s="30"/>
      <c r="S1350" s="30"/>
    </row>
    <row r="1351" spans="1:19" x14ac:dyDescent="0.25">
      <c r="A1351" t="s">
        <v>1201</v>
      </c>
      <c r="B1351" t="s">
        <v>1706</v>
      </c>
      <c r="C1351" t="s">
        <v>226</v>
      </c>
      <c r="D1351" t="str">
        <f>VLOOKUP(C1351,'Programas-Mestrado'!$C:$D,2,0)</f>
        <v>PPGBMA-So</v>
      </c>
      <c r="E1351" t="s">
        <v>258</v>
      </c>
      <c r="F1351" s="10">
        <v>43891</v>
      </c>
      <c r="G1351" s="10">
        <v>44620</v>
      </c>
      <c r="H1351" t="s">
        <v>987</v>
      </c>
      <c r="I1351" t="s">
        <v>7233</v>
      </c>
      <c r="J1351" t="s">
        <v>1024</v>
      </c>
      <c r="K1351" t="s">
        <v>3351</v>
      </c>
      <c r="N1351" s="30"/>
      <c r="P1351" s="30"/>
      <c r="Q1351" s="30"/>
      <c r="R1351" s="30"/>
      <c r="S1351" s="30"/>
    </row>
    <row r="1352" spans="1:19" x14ac:dyDescent="0.25">
      <c r="A1352" t="s">
        <v>726</v>
      </c>
      <c r="B1352" t="s">
        <v>1707</v>
      </c>
      <c r="C1352" t="s">
        <v>226</v>
      </c>
      <c r="D1352" t="str">
        <f>VLOOKUP(C1352,'Programas-Mestrado'!$C:$D,2,0)</f>
        <v>PPGBMA-So</v>
      </c>
      <c r="E1352" t="s">
        <v>258</v>
      </c>
      <c r="F1352" s="10">
        <v>43709</v>
      </c>
      <c r="G1352" s="10">
        <v>44316</v>
      </c>
      <c r="H1352" t="s">
        <v>987</v>
      </c>
      <c r="I1352" t="s">
        <v>7233</v>
      </c>
      <c r="J1352" t="s">
        <v>1025</v>
      </c>
      <c r="K1352" t="s">
        <v>3351</v>
      </c>
      <c r="N1352" s="30"/>
      <c r="P1352" s="30"/>
      <c r="Q1352" s="30"/>
      <c r="R1352" s="30"/>
      <c r="S1352" s="30"/>
    </row>
    <row r="1353" spans="1:19" x14ac:dyDescent="0.25">
      <c r="A1353" t="s">
        <v>727</v>
      </c>
      <c r="B1353" t="s">
        <v>1708</v>
      </c>
      <c r="C1353" t="s">
        <v>226</v>
      </c>
      <c r="D1353" t="str">
        <f>VLOOKUP(C1353,'Programas-Mestrado'!$C:$D,2,0)</f>
        <v>PPGBMA-So</v>
      </c>
      <c r="E1353" t="s">
        <v>258</v>
      </c>
      <c r="F1353" s="10">
        <v>43709</v>
      </c>
      <c r="G1353" s="10">
        <v>44255</v>
      </c>
      <c r="H1353" t="s">
        <v>987</v>
      </c>
      <c r="I1353" t="s">
        <v>7233</v>
      </c>
      <c r="J1353" t="s">
        <v>1025</v>
      </c>
      <c r="K1353" t="s">
        <v>3351</v>
      </c>
      <c r="N1353" s="30"/>
      <c r="P1353" s="30"/>
      <c r="Q1353" s="30"/>
      <c r="R1353" s="30"/>
      <c r="S1353" s="30"/>
    </row>
    <row r="1354" spans="1:19" x14ac:dyDescent="0.25">
      <c r="A1354" t="s">
        <v>4347</v>
      </c>
      <c r="B1354" t="s">
        <v>4454</v>
      </c>
      <c r="C1354" t="s">
        <v>226</v>
      </c>
      <c r="D1354" t="str">
        <f>VLOOKUP(C1354,'Programas-Mestrado'!$C:$D,2,0)</f>
        <v>PPGBMA-So</v>
      </c>
      <c r="E1354" t="s">
        <v>258</v>
      </c>
      <c r="F1354" s="10">
        <v>44621</v>
      </c>
      <c r="G1354" s="10">
        <v>45351</v>
      </c>
      <c r="H1354" t="s">
        <v>987</v>
      </c>
      <c r="I1354" t="s">
        <v>7233</v>
      </c>
      <c r="J1354" t="s">
        <v>1025</v>
      </c>
      <c r="K1354" t="s">
        <v>3351</v>
      </c>
      <c r="N1354" s="30"/>
      <c r="P1354" s="30"/>
      <c r="Q1354" s="30"/>
      <c r="R1354" s="30"/>
      <c r="S1354" s="30"/>
    </row>
    <row r="1355" spans="1:19" x14ac:dyDescent="0.25">
      <c r="A1355" t="s">
        <v>1110</v>
      </c>
      <c r="B1355" t="s">
        <v>1709</v>
      </c>
      <c r="C1355" t="s">
        <v>238</v>
      </c>
      <c r="D1355" t="str">
        <f>VLOOKUP(C1355,'Programas-Mestrado'!$C:$D,2,0)</f>
        <v>PPGEd-So</v>
      </c>
      <c r="E1355" t="s">
        <v>517</v>
      </c>
      <c r="F1355" s="10">
        <v>43891</v>
      </c>
      <c r="G1355" s="10">
        <v>44255</v>
      </c>
      <c r="H1355" t="s">
        <v>987</v>
      </c>
      <c r="I1355" t="s">
        <v>7233</v>
      </c>
      <c r="J1355" t="s">
        <v>1025</v>
      </c>
      <c r="K1355" t="s">
        <v>3351</v>
      </c>
      <c r="N1355" s="30"/>
      <c r="P1355" s="30"/>
      <c r="Q1355" s="30"/>
      <c r="R1355" s="30"/>
      <c r="S1355" s="30"/>
    </row>
    <row r="1356" spans="1:19" x14ac:dyDescent="0.25">
      <c r="A1356" t="s">
        <v>1110</v>
      </c>
      <c r="B1356" t="s">
        <v>4455</v>
      </c>
      <c r="C1356" t="s">
        <v>238</v>
      </c>
      <c r="D1356" t="str">
        <f>VLOOKUP(C1356,'Programas-Mestrado'!$C:$D,2,0)</f>
        <v>PPGEd-So</v>
      </c>
      <c r="E1356" t="s">
        <v>517</v>
      </c>
      <c r="F1356" s="10">
        <v>44621</v>
      </c>
      <c r="G1356" s="10">
        <v>45169</v>
      </c>
      <c r="H1356" t="s">
        <v>987</v>
      </c>
      <c r="I1356" t="s">
        <v>7233</v>
      </c>
      <c r="J1356" t="s">
        <v>1024</v>
      </c>
      <c r="K1356" t="s">
        <v>3351</v>
      </c>
      <c r="N1356" s="30"/>
      <c r="P1356" s="30"/>
      <c r="Q1356" s="30"/>
      <c r="R1356" s="30"/>
      <c r="S1356" s="30"/>
    </row>
    <row r="1357" spans="1:19" x14ac:dyDescent="0.25">
      <c r="A1357" t="s">
        <v>5632</v>
      </c>
      <c r="B1357" t="s">
        <v>5801</v>
      </c>
      <c r="C1357" t="s">
        <v>238</v>
      </c>
      <c r="D1357" t="str">
        <f>VLOOKUP(C1357,'Programas-Mestrado'!$C:$D,2,0)</f>
        <v>PPGEd-So</v>
      </c>
      <c r="E1357" t="s">
        <v>517</v>
      </c>
      <c r="F1357" s="10">
        <v>44621</v>
      </c>
      <c r="G1357" s="10">
        <v>44985</v>
      </c>
      <c r="H1357" t="s">
        <v>987</v>
      </c>
      <c r="I1357" t="s">
        <v>7233</v>
      </c>
      <c r="J1357" t="s">
        <v>1025</v>
      </c>
      <c r="K1357" t="s">
        <v>3351</v>
      </c>
      <c r="N1357" s="30"/>
      <c r="P1357" s="30"/>
      <c r="Q1357" s="30"/>
      <c r="R1357" s="30"/>
      <c r="S1357" s="30"/>
    </row>
    <row r="1358" spans="1:19" x14ac:dyDescent="0.25">
      <c r="A1358" t="s">
        <v>1111</v>
      </c>
      <c r="B1358" t="s">
        <v>1710</v>
      </c>
      <c r="C1358" t="s">
        <v>238</v>
      </c>
      <c r="D1358" t="str">
        <f>VLOOKUP(C1358,'Programas-Mestrado'!$C:$D,2,0)</f>
        <v>PPGEd-So</v>
      </c>
      <c r="E1358" t="s">
        <v>517</v>
      </c>
      <c r="F1358" s="10">
        <v>43891</v>
      </c>
      <c r="G1358" s="10">
        <v>44255</v>
      </c>
      <c r="H1358" t="s">
        <v>987</v>
      </c>
      <c r="I1358" t="s">
        <v>7233</v>
      </c>
      <c r="J1358" t="s">
        <v>1025</v>
      </c>
      <c r="K1358" t="s">
        <v>3351</v>
      </c>
      <c r="N1358" s="30"/>
      <c r="P1358" s="30"/>
      <c r="Q1358" s="30"/>
      <c r="R1358" s="30"/>
      <c r="S1358" s="30"/>
    </row>
    <row r="1359" spans="1:19" x14ac:dyDescent="0.25">
      <c r="A1359" t="s">
        <v>1111</v>
      </c>
      <c r="B1359" t="s">
        <v>5449</v>
      </c>
      <c r="C1359" t="s">
        <v>238</v>
      </c>
      <c r="D1359" t="str">
        <f>VLOOKUP(C1359,'Programas-Mestrado'!$C:$D,2,0)</f>
        <v>PPGEd-So</v>
      </c>
      <c r="E1359" t="s">
        <v>517</v>
      </c>
      <c r="F1359" s="10">
        <v>44986</v>
      </c>
      <c r="G1359" s="10">
        <v>45351</v>
      </c>
      <c r="H1359" t="s">
        <v>987</v>
      </c>
      <c r="I1359" t="s">
        <v>7233</v>
      </c>
      <c r="J1359" t="s">
        <v>1024</v>
      </c>
      <c r="K1359" t="s">
        <v>3351</v>
      </c>
      <c r="N1359" s="30"/>
      <c r="P1359" s="30"/>
      <c r="Q1359" s="30"/>
      <c r="R1359" s="30"/>
      <c r="S1359" s="30"/>
    </row>
    <row r="1360" spans="1:19" x14ac:dyDescent="0.25">
      <c r="A1360" t="s">
        <v>1111</v>
      </c>
      <c r="B1360" t="s">
        <v>3660</v>
      </c>
      <c r="C1360" t="s">
        <v>238</v>
      </c>
      <c r="D1360" t="str">
        <f>VLOOKUP(C1360,'Programas-Mestrado'!$C:$D,2,0)</f>
        <v>PPGEd-So</v>
      </c>
      <c r="E1360" t="s">
        <v>517</v>
      </c>
      <c r="F1360" s="10">
        <v>44256</v>
      </c>
      <c r="G1360" s="10">
        <v>44620</v>
      </c>
      <c r="H1360" t="s">
        <v>987</v>
      </c>
      <c r="I1360" t="s">
        <v>7233</v>
      </c>
      <c r="J1360" t="s">
        <v>1025</v>
      </c>
      <c r="K1360" t="s">
        <v>3351</v>
      </c>
      <c r="N1360" s="30"/>
      <c r="P1360" s="30"/>
      <c r="Q1360" s="30"/>
      <c r="R1360" s="30"/>
      <c r="S1360" s="30"/>
    </row>
    <row r="1361" spans="1:19" x14ac:dyDescent="0.25">
      <c r="A1361" t="s">
        <v>1111</v>
      </c>
      <c r="B1361" t="s">
        <v>5802</v>
      </c>
      <c r="C1361" t="s">
        <v>238</v>
      </c>
      <c r="D1361" t="str">
        <f>VLOOKUP(C1361,'Programas-Mestrado'!$C:$D,2,0)</f>
        <v>PPGEd-So</v>
      </c>
      <c r="E1361" t="s">
        <v>517</v>
      </c>
      <c r="F1361" s="10">
        <v>44621</v>
      </c>
      <c r="G1361" s="10">
        <v>44985</v>
      </c>
      <c r="H1361" t="s">
        <v>987</v>
      </c>
      <c r="I1361" t="s">
        <v>7233</v>
      </c>
      <c r="J1361" t="s">
        <v>1025</v>
      </c>
      <c r="K1361" t="s">
        <v>3351</v>
      </c>
      <c r="N1361" s="30"/>
      <c r="P1361" s="30"/>
      <c r="Q1361" s="30"/>
      <c r="R1361" s="30"/>
      <c r="S1361" s="30"/>
    </row>
    <row r="1362" spans="1:19" x14ac:dyDescent="0.25">
      <c r="A1362" t="s">
        <v>3589</v>
      </c>
      <c r="B1362" t="s">
        <v>3661</v>
      </c>
      <c r="C1362" t="s">
        <v>238</v>
      </c>
      <c r="D1362" t="str">
        <f>VLOOKUP(C1362,'Programas-Mestrado'!$C:$D,2,0)</f>
        <v>PPGEd-So</v>
      </c>
      <c r="E1362" t="s">
        <v>517</v>
      </c>
      <c r="F1362" s="10">
        <v>44256</v>
      </c>
      <c r="G1362" s="10">
        <v>44408</v>
      </c>
      <c r="H1362" t="s">
        <v>987</v>
      </c>
      <c r="I1362" t="s">
        <v>7233</v>
      </c>
      <c r="J1362" t="s">
        <v>1025</v>
      </c>
      <c r="K1362" t="s">
        <v>3351</v>
      </c>
      <c r="N1362" s="30"/>
      <c r="P1362" s="30"/>
      <c r="Q1362" s="30"/>
      <c r="R1362" s="30"/>
      <c r="S1362" s="30"/>
    </row>
    <row r="1363" spans="1:19" x14ac:dyDescent="0.25">
      <c r="A1363" t="s">
        <v>6534</v>
      </c>
      <c r="B1363" t="s">
        <v>6531</v>
      </c>
      <c r="C1363" t="s">
        <v>238</v>
      </c>
      <c r="D1363" t="str">
        <f>VLOOKUP(C1363,'Programas-Mestrado'!$C:$D,2,0)</f>
        <v>PPGEd-So</v>
      </c>
      <c r="E1363" t="s">
        <v>517</v>
      </c>
      <c r="F1363" s="10">
        <v>45261</v>
      </c>
      <c r="G1363" s="10">
        <v>45351</v>
      </c>
      <c r="H1363" t="s">
        <v>987</v>
      </c>
      <c r="I1363" t="s">
        <v>7233</v>
      </c>
      <c r="J1363" t="s">
        <v>1025</v>
      </c>
      <c r="K1363" t="s">
        <v>3351</v>
      </c>
      <c r="N1363" s="30"/>
      <c r="P1363" s="30"/>
      <c r="Q1363" s="30"/>
      <c r="R1363" s="30"/>
      <c r="S1363" s="30"/>
    </row>
    <row r="1364" spans="1:19" x14ac:dyDescent="0.25">
      <c r="A1364" t="s">
        <v>1112</v>
      </c>
      <c r="B1364" t="s">
        <v>1711</v>
      </c>
      <c r="C1364" t="s">
        <v>238</v>
      </c>
      <c r="D1364" t="str">
        <f>VLOOKUP(C1364,'Programas-Mestrado'!$C:$D,2,0)</f>
        <v>PPGEd-So</v>
      </c>
      <c r="E1364" t="s">
        <v>517</v>
      </c>
      <c r="F1364" s="10">
        <v>43891</v>
      </c>
      <c r="G1364" s="10">
        <v>44255</v>
      </c>
      <c r="H1364" t="s">
        <v>987</v>
      </c>
      <c r="I1364" t="s">
        <v>7233</v>
      </c>
      <c r="J1364" t="s">
        <v>1025</v>
      </c>
      <c r="K1364" t="s">
        <v>3351</v>
      </c>
      <c r="N1364" s="30"/>
      <c r="P1364" s="30"/>
      <c r="Q1364" s="30"/>
      <c r="R1364" s="30"/>
      <c r="S1364" s="30"/>
    </row>
    <row r="1365" spans="1:19" x14ac:dyDescent="0.25">
      <c r="A1365" t="s">
        <v>1112</v>
      </c>
      <c r="B1365" t="s">
        <v>3662</v>
      </c>
      <c r="C1365" t="s">
        <v>238</v>
      </c>
      <c r="D1365" t="str">
        <f>VLOOKUP(C1365,'Programas-Mestrado'!$C:$D,2,0)</f>
        <v>PPGEd-So</v>
      </c>
      <c r="E1365" t="s">
        <v>517</v>
      </c>
      <c r="F1365" s="10">
        <v>44256</v>
      </c>
      <c r="G1365" s="10">
        <v>44439</v>
      </c>
      <c r="H1365" t="s">
        <v>987</v>
      </c>
      <c r="I1365" t="s">
        <v>7233</v>
      </c>
      <c r="J1365" t="s">
        <v>1026</v>
      </c>
      <c r="K1365" t="s">
        <v>3351</v>
      </c>
      <c r="N1365" s="30"/>
      <c r="P1365" s="30"/>
      <c r="Q1365" s="30"/>
      <c r="R1365" s="30"/>
      <c r="S1365" s="30"/>
    </row>
    <row r="1366" spans="1:19" x14ac:dyDescent="0.25">
      <c r="A1366" t="s">
        <v>1159</v>
      </c>
      <c r="B1366" t="s">
        <v>5450</v>
      </c>
      <c r="C1366" t="s">
        <v>238</v>
      </c>
      <c r="D1366" t="str">
        <f>VLOOKUP(C1366,'Programas-Mestrado'!$C:$D,2,0)</f>
        <v>PPGEd-So</v>
      </c>
      <c r="E1366" t="s">
        <v>517</v>
      </c>
      <c r="F1366" s="10">
        <v>44986</v>
      </c>
      <c r="G1366" s="10">
        <v>45351</v>
      </c>
      <c r="H1366" t="s">
        <v>987</v>
      </c>
      <c r="I1366" t="s">
        <v>7233</v>
      </c>
      <c r="J1366" t="s">
        <v>1025</v>
      </c>
      <c r="K1366" t="s">
        <v>3351</v>
      </c>
      <c r="N1366" s="30"/>
      <c r="P1366" s="30"/>
      <c r="Q1366" s="30"/>
      <c r="R1366" s="30"/>
      <c r="S1366" s="30"/>
    </row>
    <row r="1367" spans="1:19" x14ac:dyDescent="0.25">
      <c r="A1367" t="s">
        <v>1113</v>
      </c>
      <c r="B1367" t="s">
        <v>1712</v>
      </c>
      <c r="C1367" t="s">
        <v>238</v>
      </c>
      <c r="D1367" t="str">
        <f>VLOOKUP(C1367,'Programas-Mestrado'!$C:$D,2,0)</f>
        <v>PPGEd-So</v>
      </c>
      <c r="E1367" t="s">
        <v>517</v>
      </c>
      <c r="F1367" s="10">
        <v>43891</v>
      </c>
      <c r="G1367" s="10">
        <v>44255</v>
      </c>
      <c r="H1367" t="s">
        <v>987</v>
      </c>
      <c r="I1367" t="s">
        <v>7233</v>
      </c>
      <c r="J1367" t="s">
        <v>1025</v>
      </c>
      <c r="K1367" t="s">
        <v>3351</v>
      </c>
      <c r="N1367" s="30"/>
      <c r="P1367" s="30"/>
      <c r="Q1367" s="30"/>
      <c r="R1367" s="30"/>
      <c r="S1367" s="30"/>
    </row>
    <row r="1368" spans="1:19" x14ac:dyDescent="0.25">
      <c r="A1368" t="s">
        <v>5633</v>
      </c>
      <c r="B1368" t="s">
        <v>5803</v>
      </c>
      <c r="C1368" t="s">
        <v>238</v>
      </c>
      <c r="D1368" t="str">
        <f>VLOOKUP(C1368,'Programas-Mestrado'!$C:$D,2,0)</f>
        <v>PPGEd-So</v>
      </c>
      <c r="E1368" t="s">
        <v>517</v>
      </c>
      <c r="F1368" s="10">
        <v>44621</v>
      </c>
      <c r="G1368" s="10">
        <v>44985</v>
      </c>
      <c r="H1368" t="s">
        <v>987</v>
      </c>
      <c r="I1368" t="s">
        <v>7233</v>
      </c>
      <c r="J1368" t="s">
        <v>1025</v>
      </c>
      <c r="K1368" t="s">
        <v>3351</v>
      </c>
      <c r="N1368" s="30"/>
      <c r="P1368" s="30"/>
      <c r="Q1368" s="30"/>
      <c r="R1368" s="30"/>
      <c r="S1368" s="30"/>
    </row>
    <row r="1369" spans="1:19" x14ac:dyDescent="0.25">
      <c r="A1369" t="s">
        <v>1114</v>
      </c>
      <c r="B1369" t="s">
        <v>3663</v>
      </c>
      <c r="C1369" t="s">
        <v>238</v>
      </c>
      <c r="D1369" t="str">
        <f>VLOOKUP(C1369,'Programas-Mestrado'!$C:$D,2,0)</f>
        <v>PPGEd-So</v>
      </c>
      <c r="E1369" t="s">
        <v>517</v>
      </c>
      <c r="F1369" s="10">
        <v>44256</v>
      </c>
      <c r="G1369" s="10">
        <v>44620</v>
      </c>
      <c r="H1369" t="s">
        <v>987</v>
      </c>
      <c r="I1369" t="s">
        <v>7233</v>
      </c>
      <c r="J1369" t="s">
        <v>1025</v>
      </c>
      <c r="K1369" t="s">
        <v>3351</v>
      </c>
      <c r="N1369" s="30"/>
      <c r="P1369" s="30"/>
      <c r="Q1369" s="30"/>
      <c r="R1369" s="30"/>
      <c r="S1369" s="30"/>
    </row>
    <row r="1370" spans="1:19" x14ac:dyDescent="0.25">
      <c r="A1370" t="s">
        <v>1114</v>
      </c>
      <c r="B1370" t="s">
        <v>1713</v>
      </c>
      <c r="C1370" t="s">
        <v>238</v>
      </c>
      <c r="D1370" t="str">
        <f>VLOOKUP(C1370,'Programas-Mestrado'!$C:$D,2,0)</f>
        <v>PPGEd-So</v>
      </c>
      <c r="E1370" t="s">
        <v>517</v>
      </c>
      <c r="F1370" s="10">
        <v>43891</v>
      </c>
      <c r="G1370" s="10">
        <v>44255</v>
      </c>
      <c r="H1370" t="s">
        <v>987</v>
      </c>
      <c r="I1370" t="s">
        <v>7233</v>
      </c>
      <c r="J1370" t="s">
        <v>1025</v>
      </c>
      <c r="K1370" t="s">
        <v>3351</v>
      </c>
      <c r="N1370" s="30"/>
      <c r="P1370" s="30"/>
      <c r="Q1370" s="30"/>
      <c r="R1370" s="30"/>
      <c r="S1370" s="30"/>
    </row>
    <row r="1371" spans="1:19" x14ac:dyDescent="0.25">
      <c r="A1371" t="s">
        <v>1114</v>
      </c>
      <c r="B1371" t="s">
        <v>5804</v>
      </c>
      <c r="C1371" t="s">
        <v>238</v>
      </c>
      <c r="D1371" t="str">
        <f>VLOOKUP(C1371,'Programas-Mestrado'!$C:$D,2,0)</f>
        <v>PPGEd-So</v>
      </c>
      <c r="E1371" t="s">
        <v>517</v>
      </c>
      <c r="F1371" s="10">
        <v>44621</v>
      </c>
      <c r="G1371" s="10">
        <v>44985</v>
      </c>
      <c r="H1371" t="s">
        <v>987</v>
      </c>
      <c r="I1371" t="s">
        <v>7233</v>
      </c>
      <c r="J1371" t="s">
        <v>1025</v>
      </c>
      <c r="K1371" t="s">
        <v>3351</v>
      </c>
      <c r="N1371" s="30"/>
      <c r="P1371" s="30"/>
      <c r="Q1371" s="30"/>
      <c r="R1371" s="30"/>
      <c r="S1371" s="30"/>
    </row>
    <row r="1372" spans="1:19" x14ac:dyDescent="0.25">
      <c r="A1372" t="s">
        <v>1114</v>
      </c>
      <c r="B1372" t="s">
        <v>5451</v>
      </c>
      <c r="C1372" t="s">
        <v>238</v>
      </c>
      <c r="D1372" t="str">
        <f>VLOOKUP(C1372,'Programas-Mestrado'!$C:$D,2,0)</f>
        <v>PPGEd-So</v>
      </c>
      <c r="E1372" t="s">
        <v>517</v>
      </c>
      <c r="F1372" s="10">
        <v>44986</v>
      </c>
      <c r="G1372" s="10">
        <v>45351</v>
      </c>
      <c r="H1372" t="s">
        <v>987</v>
      </c>
      <c r="I1372" t="s">
        <v>7233</v>
      </c>
      <c r="J1372" t="s">
        <v>1025</v>
      </c>
      <c r="K1372" t="s">
        <v>3351</v>
      </c>
      <c r="N1372" s="30"/>
      <c r="P1372" s="30"/>
      <c r="Q1372" s="30"/>
      <c r="R1372" s="30"/>
      <c r="S1372" s="30"/>
    </row>
    <row r="1373" spans="1:19" x14ac:dyDescent="0.25">
      <c r="A1373" t="s">
        <v>90</v>
      </c>
      <c r="B1373" t="s">
        <v>5805</v>
      </c>
      <c r="C1373" t="s">
        <v>238</v>
      </c>
      <c r="D1373" t="str">
        <f>VLOOKUP(C1373,'Programas-Mestrado'!$C:$D,2,0)</f>
        <v>PPGEd-So</v>
      </c>
      <c r="E1373" t="s">
        <v>517</v>
      </c>
      <c r="F1373" s="10">
        <v>44621</v>
      </c>
      <c r="G1373" s="10">
        <v>44985</v>
      </c>
      <c r="H1373" t="s">
        <v>987</v>
      </c>
      <c r="I1373" t="s">
        <v>7233</v>
      </c>
      <c r="J1373" t="s">
        <v>1025</v>
      </c>
      <c r="K1373" t="s">
        <v>3351</v>
      </c>
      <c r="N1373" s="30"/>
      <c r="P1373" s="30"/>
      <c r="Q1373" s="30"/>
      <c r="R1373" s="30"/>
      <c r="S1373" s="30"/>
    </row>
    <row r="1374" spans="1:19" x14ac:dyDescent="0.25">
      <c r="A1374" t="s">
        <v>90</v>
      </c>
      <c r="B1374" t="s">
        <v>5452</v>
      </c>
      <c r="C1374" t="s">
        <v>238</v>
      </c>
      <c r="D1374" t="str">
        <f>VLOOKUP(C1374,'Programas-Mestrado'!$C:$D,2,0)</f>
        <v>PPGEd-So</v>
      </c>
      <c r="E1374" t="s">
        <v>517</v>
      </c>
      <c r="F1374" s="10">
        <v>44986</v>
      </c>
      <c r="G1374" s="10">
        <v>45351</v>
      </c>
      <c r="H1374" t="s">
        <v>987</v>
      </c>
      <c r="I1374" t="s">
        <v>7233</v>
      </c>
      <c r="J1374" t="s">
        <v>1025</v>
      </c>
      <c r="K1374" t="s">
        <v>3351</v>
      </c>
      <c r="N1374" s="30"/>
      <c r="P1374" s="30"/>
      <c r="Q1374" s="30"/>
      <c r="R1374" s="30"/>
      <c r="S1374" s="30"/>
    </row>
    <row r="1375" spans="1:19" x14ac:dyDescent="0.25">
      <c r="A1375" t="s">
        <v>90</v>
      </c>
      <c r="B1375" t="s">
        <v>3664</v>
      </c>
      <c r="C1375" t="s">
        <v>238</v>
      </c>
      <c r="D1375" t="str">
        <f>VLOOKUP(C1375,'Programas-Mestrado'!$C:$D,2,0)</f>
        <v>PPGEd-So</v>
      </c>
      <c r="E1375" t="s">
        <v>517</v>
      </c>
      <c r="F1375" s="10">
        <v>44256</v>
      </c>
      <c r="G1375" s="10">
        <v>44620</v>
      </c>
      <c r="H1375" t="s">
        <v>987</v>
      </c>
      <c r="I1375" t="s">
        <v>7233</v>
      </c>
      <c r="J1375" t="s">
        <v>1025</v>
      </c>
      <c r="K1375" t="s">
        <v>3351</v>
      </c>
      <c r="N1375" s="30"/>
      <c r="P1375" s="30"/>
      <c r="Q1375" s="30"/>
      <c r="R1375" s="30"/>
      <c r="S1375" s="30"/>
    </row>
    <row r="1376" spans="1:19" x14ac:dyDescent="0.25">
      <c r="A1376" t="s">
        <v>3590</v>
      </c>
      <c r="B1376" t="s">
        <v>3665</v>
      </c>
      <c r="C1376" t="s">
        <v>238</v>
      </c>
      <c r="D1376" t="str">
        <f>VLOOKUP(C1376,'Programas-Mestrado'!$C:$D,2,0)</f>
        <v>PPGEd-So</v>
      </c>
      <c r="E1376" t="s">
        <v>517</v>
      </c>
      <c r="F1376" s="10">
        <v>44256</v>
      </c>
      <c r="G1376" s="10">
        <v>44620</v>
      </c>
      <c r="H1376" t="s">
        <v>987</v>
      </c>
      <c r="I1376" t="s">
        <v>7233</v>
      </c>
      <c r="J1376" t="s">
        <v>1025</v>
      </c>
      <c r="K1376" t="s">
        <v>3351</v>
      </c>
      <c r="N1376" s="30"/>
      <c r="P1376" s="30"/>
      <c r="Q1376" s="30"/>
      <c r="R1376" s="30"/>
      <c r="S1376" s="30"/>
    </row>
    <row r="1377" spans="1:19" x14ac:dyDescent="0.25">
      <c r="A1377" t="s">
        <v>3590</v>
      </c>
      <c r="B1377" t="s">
        <v>5453</v>
      </c>
      <c r="C1377" t="s">
        <v>238</v>
      </c>
      <c r="D1377" t="str">
        <f>VLOOKUP(C1377,'Programas-Mestrado'!$C:$D,2,0)</f>
        <v>PPGEd-So</v>
      </c>
      <c r="E1377" t="s">
        <v>517</v>
      </c>
      <c r="F1377" s="10">
        <v>44986</v>
      </c>
      <c r="G1377" s="10">
        <v>45351</v>
      </c>
      <c r="H1377" t="s">
        <v>987</v>
      </c>
      <c r="I1377" t="s">
        <v>7233</v>
      </c>
      <c r="J1377" t="s">
        <v>1025</v>
      </c>
      <c r="K1377" t="s">
        <v>3351</v>
      </c>
      <c r="N1377" s="30"/>
      <c r="P1377" s="30"/>
      <c r="Q1377" s="30"/>
      <c r="R1377" s="30"/>
      <c r="S1377" s="30"/>
    </row>
    <row r="1378" spans="1:19" x14ac:dyDescent="0.25">
      <c r="A1378" t="s">
        <v>6382</v>
      </c>
      <c r="B1378" t="s">
        <v>6409</v>
      </c>
      <c r="C1378" t="s">
        <v>238</v>
      </c>
      <c r="D1378" t="str">
        <f>VLOOKUP(C1378,'Programas-Mestrado'!$C:$D,2,0)</f>
        <v>PPGEd-So</v>
      </c>
      <c r="E1378" t="s">
        <v>517</v>
      </c>
      <c r="F1378" s="10">
        <v>45170</v>
      </c>
      <c r="G1378" s="10">
        <v>45351</v>
      </c>
      <c r="H1378" t="s">
        <v>987</v>
      </c>
      <c r="I1378" t="s">
        <v>7233</v>
      </c>
      <c r="J1378" t="s">
        <v>1025</v>
      </c>
      <c r="K1378" t="s">
        <v>3351</v>
      </c>
      <c r="N1378" s="30"/>
      <c r="P1378" s="30"/>
      <c r="Q1378" s="30"/>
      <c r="R1378" s="30"/>
      <c r="S1378" s="30"/>
    </row>
    <row r="1379" spans="1:19" x14ac:dyDescent="0.25">
      <c r="A1379" t="s">
        <v>4960</v>
      </c>
      <c r="B1379" t="s">
        <v>5454</v>
      </c>
      <c r="C1379" t="s">
        <v>238</v>
      </c>
      <c r="D1379" t="str">
        <f>VLOOKUP(C1379,'Programas-Mestrado'!$C:$D,2,0)</f>
        <v>PPGEd-So</v>
      </c>
      <c r="E1379" t="s">
        <v>517</v>
      </c>
      <c r="F1379" s="10">
        <v>44986</v>
      </c>
      <c r="G1379" s="10">
        <v>45351</v>
      </c>
      <c r="H1379" t="s">
        <v>987</v>
      </c>
      <c r="I1379" t="s">
        <v>7233</v>
      </c>
      <c r="J1379" t="s">
        <v>1025</v>
      </c>
      <c r="K1379" t="s">
        <v>3351</v>
      </c>
      <c r="N1379" s="30"/>
      <c r="P1379" s="30"/>
      <c r="Q1379" s="30"/>
      <c r="R1379" s="30"/>
      <c r="S1379" s="30"/>
    </row>
    <row r="1380" spans="1:19" x14ac:dyDescent="0.25">
      <c r="A1380" t="s">
        <v>4731</v>
      </c>
      <c r="B1380" t="s">
        <v>5806</v>
      </c>
      <c r="C1380" t="s">
        <v>238</v>
      </c>
      <c r="D1380" t="str">
        <f>VLOOKUP(C1380,'Programas-Mestrado'!$C:$D,2,0)</f>
        <v>PPGEd-So</v>
      </c>
      <c r="E1380" t="s">
        <v>517</v>
      </c>
      <c r="F1380" s="10">
        <v>44713</v>
      </c>
      <c r="G1380" s="10">
        <v>44985</v>
      </c>
      <c r="H1380" t="s">
        <v>987</v>
      </c>
      <c r="I1380" t="s">
        <v>7233</v>
      </c>
      <c r="J1380" t="s">
        <v>1025</v>
      </c>
      <c r="K1380" t="s">
        <v>3351</v>
      </c>
      <c r="N1380" s="30"/>
      <c r="P1380" s="30"/>
      <c r="Q1380" s="30"/>
      <c r="R1380" s="30"/>
      <c r="S1380" s="30"/>
    </row>
    <row r="1381" spans="1:19" x14ac:dyDescent="0.25">
      <c r="A1381" t="s">
        <v>1163</v>
      </c>
      <c r="B1381" t="s">
        <v>5807</v>
      </c>
      <c r="C1381" t="s">
        <v>238</v>
      </c>
      <c r="D1381" t="str">
        <f>VLOOKUP(C1381,'Programas-Mestrado'!$C:$D,2,0)</f>
        <v>PPGEd-So</v>
      </c>
      <c r="E1381" t="s">
        <v>517</v>
      </c>
      <c r="F1381" s="10">
        <v>44621</v>
      </c>
      <c r="G1381" s="10">
        <v>44985</v>
      </c>
      <c r="H1381" t="s">
        <v>987</v>
      </c>
      <c r="I1381" t="s">
        <v>7233</v>
      </c>
      <c r="J1381" t="s">
        <v>1025</v>
      </c>
      <c r="K1381" t="s">
        <v>3351</v>
      </c>
      <c r="N1381" s="30"/>
      <c r="P1381" s="30"/>
      <c r="Q1381" s="30"/>
      <c r="R1381" s="30"/>
      <c r="S1381" s="30"/>
    </row>
    <row r="1382" spans="1:19" x14ac:dyDescent="0.25">
      <c r="A1382" t="s">
        <v>4348</v>
      </c>
      <c r="B1382" t="s">
        <v>4456</v>
      </c>
      <c r="C1382" t="s">
        <v>238</v>
      </c>
      <c r="D1382" t="str">
        <f>VLOOKUP(C1382,'Programas-Mestrado'!$C:$D,2,0)</f>
        <v>PPGEd-So</v>
      </c>
      <c r="E1382" t="s">
        <v>517</v>
      </c>
      <c r="F1382" s="10">
        <v>44621</v>
      </c>
      <c r="G1382" s="10">
        <v>45230</v>
      </c>
      <c r="H1382" t="s">
        <v>987</v>
      </c>
      <c r="I1382" t="s">
        <v>7233</v>
      </c>
      <c r="J1382" t="s">
        <v>1024</v>
      </c>
      <c r="K1382" t="s">
        <v>3351</v>
      </c>
      <c r="N1382" s="30"/>
      <c r="P1382" s="30"/>
      <c r="Q1382" s="30"/>
      <c r="R1382" s="30"/>
      <c r="S1382" s="30"/>
    </row>
    <row r="1383" spans="1:19" x14ac:dyDescent="0.25">
      <c r="A1383" t="s">
        <v>4107</v>
      </c>
      <c r="B1383" t="s">
        <v>4121</v>
      </c>
      <c r="C1383" t="s">
        <v>238</v>
      </c>
      <c r="D1383" t="str">
        <f>VLOOKUP(C1383,'Programas-Mestrado'!$C:$D,2,0)</f>
        <v>PPGEd-So</v>
      </c>
      <c r="E1383" t="s">
        <v>517</v>
      </c>
      <c r="F1383" s="10">
        <v>44440</v>
      </c>
      <c r="G1383" s="10">
        <v>44620</v>
      </c>
      <c r="H1383" t="s">
        <v>987</v>
      </c>
      <c r="I1383" t="s">
        <v>7233</v>
      </c>
      <c r="J1383" t="s">
        <v>1025</v>
      </c>
      <c r="K1383" t="s">
        <v>3351</v>
      </c>
      <c r="N1383" s="30"/>
      <c r="P1383" s="30"/>
      <c r="Q1383" s="30"/>
      <c r="R1383" s="30"/>
      <c r="S1383" s="30"/>
    </row>
    <row r="1384" spans="1:19" x14ac:dyDescent="0.25">
      <c r="A1384" t="s">
        <v>4006</v>
      </c>
      <c r="B1384" t="s">
        <v>4022</v>
      </c>
      <c r="C1384" t="s">
        <v>238</v>
      </c>
      <c r="D1384" t="str">
        <f>VLOOKUP(C1384,'Programas-Mestrado'!$C:$D,2,0)</f>
        <v>PPGEd-So</v>
      </c>
      <c r="E1384" t="s">
        <v>517</v>
      </c>
      <c r="F1384" s="10">
        <v>44409</v>
      </c>
      <c r="G1384" s="10">
        <v>44712</v>
      </c>
      <c r="H1384" t="s">
        <v>987</v>
      </c>
      <c r="I1384" t="s">
        <v>7233</v>
      </c>
      <c r="J1384" t="s">
        <v>1025</v>
      </c>
      <c r="K1384" t="s">
        <v>3351</v>
      </c>
      <c r="N1384" s="30"/>
      <c r="P1384" s="30"/>
      <c r="Q1384" s="30"/>
      <c r="R1384" s="30"/>
      <c r="S1384" s="30"/>
    </row>
    <row r="1385" spans="1:19" x14ac:dyDescent="0.25">
      <c r="A1385" t="s">
        <v>782</v>
      </c>
      <c r="B1385" t="s">
        <v>2394</v>
      </c>
      <c r="C1385" t="s">
        <v>238</v>
      </c>
      <c r="D1385" t="str">
        <f>VLOOKUP(C1385,'Programas-Mestrado'!$C:$D,2,0)</f>
        <v>PPGEd-So</v>
      </c>
      <c r="E1385" t="s">
        <v>258</v>
      </c>
      <c r="F1385" s="10">
        <v>43709</v>
      </c>
      <c r="G1385" s="10">
        <v>43890</v>
      </c>
      <c r="H1385" t="s">
        <v>987</v>
      </c>
      <c r="I1385" t="s">
        <v>7233</v>
      </c>
      <c r="J1385" t="s">
        <v>1024</v>
      </c>
      <c r="K1385" t="s">
        <v>3351</v>
      </c>
      <c r="N1385" s="30"/>
      <c r="P1385" s="30"/>
      <c r="Q1385" s="30"/>
      <c r="R1385" s="30"/>
      <c r="S1385" s="30"/>
    </row>
    <row r="1386" spans="1:19" x14ac:dyDescent="0.25">
      <c r="A1386" t="s">
        <v>1195</v>
      </c>
      <c r="B1386" t="s">
        <v>2395</v>
      </c>
      <c r="C1386" t="s">
        <v>238</v>
      </c>
      <c r="D1386" t="str">
        <f>VLOOKUP(C1386,'Programas-Mestrado'!$C:$D,2,0)</f>
        <v>PPGEd-So</v>
      </c>
      <c r="E1386" t="s">
        <v>258</v>
      </c>
      <c r="F1386" s="10">
        <v>43709</v>
      </c>
      <c r="G1386" s="10">
        <v>43890</v>
      </c>
      <c r="H1386" t="s">
        <v>987</v>
      </c>
      <c r="I1386" t="s">
        <v>7233</v>
      </c>
      <c r="J1386" t="s">
        <v>1024</v>
      </c>
      <c r="K1386" t="s">
        <v>3351</v>
      </c>
      <c r="N1386" s="30"/>
      <c r="P1386" s="30"/>
      <c r="Q1386" s="30"/>
      <c r="R1386" s="30"/>
      <c r="S1386" s="30"/>
    </row>
    <row r="1387" spans="1:19" x14ac:dyDescent="0.25">
      <c r="A1387" t="s">
        <v>1158</v>
      </c>
      <c r="B1387" t="s">
        <v>1895</v>
      </c>
      <c r="C1387" t="s">
        <v>238</v>
      </c>
      <c r="D1387" t="str">
        <f>VLOOKUP(C1387,'Programas-Mestrado'!$C:$D,2,0)</f>
        <v>PPGEd-So</v>
      </c>
      <c r="E1387" t="s">
        <v>258</v>
      </c>
      <c r="F1387" s="10">
        <v>43891</v>
      </c>
      <c r="G1387" s="10">
        <v>44255</v>
      </c>
      <c r="H1387" t="s">
        <v>987</v>
      </c>
      <c r="I1387" t="s">
        <v>7233</v>
      </c>
      <c r="J1387" t="s">
        <v>1025</v>
      </c>
      <c r="K1387" t="s">
        <v>3351</v>
      </c>
      <c r="N1387" s="30"/>
      <c r="P1387" s="30"/>
      <c r="Q1387" s="30"/>
      <c r="R1387" s="30"/>
      <c r="S1387" s="30"/>
    </row>
    <row r="1388" spans="1:19" x14ac:dyDescent="0.25">
      <c r="A1388" t="s">
        <v>3591</v>
      </c>
      <c r="B1388" t="s">
        <v>3666</v>
      </c>
      <c r="C1388" t="s">
        <v>238</v>
      </c>
      <c r="D1388" t="str">
        <f>VLOOKUP(C1388,'Programas-Mestrado'!$C:$D,2,0)</f>
        <v>PPGEd-So</v>
      </c>
      <c r="E1388" t="s">
        <v>258</v>
      </c>
      <c r="F1388" s="10">
        <v>44256</v>
      </c>
      <c r="G1388" s="10">
        <v>44681</v>
      </c>
      <c r="H1388" t="s">
        <v>987</v>
      </c>
      <c r="I1388" t="s">
        <v>7233</v>
      </c>
      <c r="J1388" t="s">
        <v>1026</v>
      </c>
      <c r="K1388" t="s">
        <v>3351</v>
      </c>
      <c r="N1388" s="30"/>
      <c r="P1388" s="30"/>
      <c r="Q1388" s="30"/>
      <c r="R1388" s="30"/>
      <c r="S1388" s="30"/>
    </row>
    <row r="1389" spans="1:19" x14ac:dyDescent="0.25">
      <c r="A1389" t="s">
        <v>4710</v>
      </c>
      <c r="B1389" t="s">
        <v>4715</v>
      </c>
      <c r="C1389" t="s">
        <v>238</v>
      </c>
      <c r="D1389" t="str">
        <f>VLOOKUP(C1389,'Programas-Mestrado'!$C:$D,2,0)</f>
        <v>PPGEd-So</v>
      </c>
      <c r="E1389" t="s">
        <v>258</v>
      </c>
      <c r="F1389" s="10">
        <v>44682</v>
      </c>
      <c r="G1389" s="10">
        <v>44712</v>
      </c>
      <c r="H1389" t="s">
        <v>987</v>
      </c>
      <c r="I1389" t="s">
        <v>7233</v>
      </c>
      <c r="J1389" t="s">
        <v>1025</v>
      </c>
      <c r="K1389" t="s">
        <v>3351</v>
      </c>
      <c r="N1389" s="30"/>
      <c r="P1389" s="30"/>
      <c r="Q1389" s="30"/>
      <c r="R1389" s="30"/>
      <c r="S1389" s="30"/>
    </row>
    <row r="1390" spans="1:19" x14ac:dyDescent="0.25">
      <c r="A1390" t="s">
        <v>4349</v>
      </c>
      <c r="B1390" t="s">
        <v>5457</v>
      </c>
      <c r="C1390" t="s">
        <v>238</v>
      </c>
      <c r="D1390" t="str">
        <f>VLOOKUP(C1390,'Programas-Mestrado'!$C:$D,2,0)</f>
        <v>PPGEd-So</v>
      </c>
      <c r="E1390" t="s">
        <v>258</v>
      </c>
      <c r="F1390" s="10">
        <v>44986</v>
      </c>
      <c r="G1390" s="10">
        <v>45351</v>
      </c>
      <c r="H1390" t="s">
        <v>987</v>
      </c>
      <c r="I1390" t="s">
        <v>7233</v>
      </c>
      <c r="J1390" t="s">
        <v>1025</v>
      </c>
      <c r="K1390" t="s">
        <v>3351</v>
      </c>
      <c r="N1390" s="30"/>
      <c r="P1390" s="30"/>
      <c r="Q1390" s="30"/>
      <c r="R1390" s="30"/>
      <c r="S1390" s="30"/>
    </row>
    <row r="1391" spans="1:19" x14ac:dyDescent="0.25">
      <c r="A1391" t="s">
        <v>4349</v>
      </c>
      <c r="B1391" t="s">
        <v>5808</v>
      </c>
      <c r="C1391" t="s">
        <v>238</v>
      </c>
      <c r="D1391" t="str">
        <f>VLOOKUP(C1391,'Programas-Mestrado'!$C:$D,2,0)</f>
        <v>PPGEd-So</v>
      </c>
      <c r="E1391" t="s">
        <v>258</v>
      </c>
      <c r="F1391" s="10">
        <v>44621</v>
      </c>
      <c r="G1391" s="10">
        <v>44985</v>
      </c>
      <c r="H1391" t="s">
        <v>987</v>
      </c>
      <c r="I1391" t="s">
        <v>7233</v>
      </c>
      <c r="J1391" t="s">
        <v>1025</v>
      </c>
      <c r="K1391" t="s">
        <v>3351</v>
      </c>
      <c r="N1391" s="30"/>
      <c r="P1391" s="30"/>
      <c r="Q1391" s="30"/>
      <c r="R1391" s="30"/>
      <c r="S1391" s="30"/>
    </row>
    <row r="1392" spans="1:19" x14ac:dyDescent="0.25">
      <c r="A1392" t="s">
        <v>3592</v>
      </c>
      <c r="B1392" t="s">
        <v>3667</v>
      </c>
      <c r="C1392" t="s">
        <v>238</v>
      </c>
      <c r="D1392" t="str">
        <f>VLOOKUP(C1392,'Programas-Mestrado'!$C:$D,2,0)</f>
        <v>PPGEd-So</v>
      </c>
      <c r="E1392" t="s">
        <v>258</v>
      </c>
      <c r="F1392" s="10">
        <v>44256</v>
      </c>
      <c r="G1392" s="10">
        <v>44620</v>
      </c>
      <c r="H1392" t="s">
        <v>987</v>
      </c>
      <c r="I1392" t="s">
        <v>7233</v>
      </c>
      <c r="J1392" t="s">
        <v>1025</v>
      </c>
      <c r="K1392" t="s">
        <v>3351</v>
      </c>
      <c r="N1392" s="30"/>
      <c r="P1392" s="30"/>
      <c r="Q1392" s="30"/>
      <c r="R1392" s="30"/>
      <c r="S1392" s="30"/>
    </row>
    <row r="1393" spans="1:19" x14ac:dyDescent="0.25">
      <c r="A1393" t="s">
        <v>3592</v>
      </c>
      <c r="B1393" t="s">
        <v>5809</v>
      </c>
      <c r="C1393" t="s">
        <v>238</v>
      </c>
      <c r="D1393" t="str">
        <f>VLOOKUP(C1393,'Programas-Mestrado'!$C:$D,2,0)</f>
        <v>PPGEd-So</v>
      </c>
      <c r="E1393" t="s">
        <v>258</v>
      </c>
      <c r="F1393" s="10">
        <v>44621</v>
      </c>
      <c r="G1393" s="10">
        <v>44985</v>
      </c>
      <c r="H1393" t="s">
        <v>987</v>
      </c>
      <c r="I1393" t="s">
        <v>7233</v>
      </c>
      <c r="J1393" t="s">
        <v>1024</v>
      </c>
      <c r="K1393" t="s">
        <v>3351</v>
      </c>
      <c r="N1393" s="30"/>
      <c r="P1393" s="30"/>
      <c r="Q1393" s="30"/>
      <c r="R1393" s="30"/>
      <c r="S1393" s="30"/>
    </row>
    <row r="1394" spans="1:19" x14ac:dyDescent="0.25">
      <c r="A1394" t="s">
        <v>3593</v>
      </c>
      <c r="B1394" t="s">
        <v>3668</v>
      </c>
      <c r="C1394" t="s">
        <v>238</v>
      </c>
      <c r="D1394" t="str">
        <f>VLOOKUP(C1394,'Programas-Mestrado'!$C:$D,2,0)</f>
        <v>PPGEd-So</v>
      </c>
      <c r="E1394" t="s">
        <v>258</v>
      </c>
      <c r="F1394" s="10">
        <v>44256</v>
      </c>
      <c r="G1394" s="10">
        <v>44620</v>
      </c>
      <c r="H1394" t="s">
        <v>987</v>
      </c>
      <c r="I1394" t="s">
        <v>7233</v>
      </c>
      <c r="J1394" t="s">
        <v>1025</v>
      </c>
      <c r="K1394" t="s">
        <v>3351</v>
      </c>
      <c r="N1394" s="30"/>
      <c r="P1394" s="30"/>
      <c r="Q1394" s="30"/>
      <c r="R1394" s="30"/>
      <c r="S1394" s="30"/>
    </row>
    <row r="1395" spans="1:19" x14ac:dyDescent="0.25">
      <c r="A1395" t="s">
        <v>1159</v>
      </c>
      <c r="B1395" t="s">
        <v>1896</v>
      </c>
      <c r="C1395" t="s">
        <v>238</v>
      </c>
      <c r="D1395" t="str">
        <f>VLOOKUP(C1395,'Programas-Mestrado'!$C:$D,2,0)</f>
        <v>PPGEd-So</v>
      </c>
      <c r="E1395" t="s">
        <v>258</v>
      </c>
      <c r="F1395" s="10">
        <v>43891</v>
      </c>
      <c r="G1395" s="10">
        <v>44742</v>
      </c>
      <c r="H1395" t="s">
        <v>987</v>
      </c>
      <c r="I1395" t="s">
        <v>7233</v>
      </c>
      <c r="J1395" t="s">
        <v>1024</v>
      </c>
      <c r="K1395" t="s">
        <v>3351</v>
      </c>
      <c r="N1395" s="30"/>
      <c r="P1395" s="30"/>
      <c r="Q1395" s="30"/>
      <c r="R1395" s="30"/>
      <c r="S1395" s="30"/>
    </row>
    <row r="1396" spans="1:19" x14ac:dyDescent="0.25">
      <c r="A1396" t="s">
        <v>5321</v>
      </c>
      <c r="B1396" t="s">
        <v>5458</v>
      </c>
      <c r="C1396" t="s">
        <v>238</v>
      </c>
      <c r="D1396" t="str">
        <f>VLOOKUP(C1396,'Programas-Mestrado'!$C:$D,2,0)</f>
        <v>PPGEd-So</v>
      </c>
      <c r="E1396" t="s">
        <v>258</v>
      </c>
      <c r="F1396" s="10">
        <v>44986</v>
      </c>
      <c r="G1396" s="10">
        <v>45351</v>
      </c>
      <c r="H1396" t="s">
        <v>987</v>
      </c>
      <c r="I1396" t="s">
        <v>7233</v>
      </c>
      <c r="J1396" t="s">
        <v>1025</v>
      </c>
      <c r="K1396" t="s">
        <v>3351</v>
      </c>
      <c r="N1396" s="30"/>
      <c r="P1396" s="30"/>
      <c r="Q1396" s="30"/>
      <c r="R1396" s="30"/>
      <c r="S1396" s="30"/>
    </row>
    <row r="1397" spans="1:19" x14ac:dyDescent="0.25">
      <c r="A1397" t="s">
        <v>1205</v>
      </c>
      <c r="B1397" t="s">
        <v>1897</v>
      </c>
      <c r="C1397" t="s">
        <v>238</v>
      </c>
      <c r="D1397" t="str">
        <f>VLOOKUP(C1397,'Programas-Mestrado'!$C:$D,2,0)</f>
        <v>PPGEd-So</v>
      </c>
      <c r="E1397" t="s">
        <v>258</v>
      </c>
      <c r="F1397" s="10">
        <v>43891</v>
      </c>
      <c r="G1397" s="10">
        <v>44255</v>
      </c>
      <c r="H1397" t="s">
        <v>987</v>
      </c>
      <c r="I1397" t="s">
        <v>7233</v>
      </c>
      <c r="J1397" t="s">
        <v>1024</v>
      </c>
      <c r="K1397" t="s">
        <v>3351</v>
      </c>
      <c r="N1397" s="30"/>
      <c r="P1397" s="30"/>
      <c r="Q1397" s="30"/>
      <c r="R1397" s="30"/>
      <c r="S1397" s="30"/>
    </row>
    <row r="1398" spans="1:19" x14ac:dyDescent="0.25">
      <c r="A1398" t="s">
        <v>2458</v>
      </c>
      <c r="B1398" t="s">
        <v>2396</v>
      </c>
      <c r="C1398" t="s">
        <v>238</v>
      </c>
      <c r="D1398" t="str">
        <f>VLOOKUP(C1398,'Programas-Mestrado'!$C:$D,2,0)</f>
        <v>PPGEd-So</v>
      </c>
      <c r="E1398" t="s">
        <v>258</v>
      </c>
      <c r="F1398" s="10">
        <v>43709</v>
      </c>
      <c r="G1398" s="10">
        <v>43890</v>
      </c>
      <c r="H1398" t="s">
        <v>987</v>
      </c>
      <c r="I1398" t="s">
        <v>7233</v>
      </c>
      <c r="J1398" t="s">
        <v>1024</v>
      </c>
      <c r="K1398" t="s">
        <v>3351</v>
      </c>
      <c r="N1398" s="30"/>
      <c r="P1398" s="30"/>
      <c r="Q1398" s="30"/>
      <c r="R1398" s="30"/>
      <c r="S1398" s="30"/>
    </row>
    <row r="1399" spans="1:19" x14ac:dyDescent="0.25">
      <c r="A1399" t="s">
        <v>1206</v>
      </c>
      <c r="B1399" t="s">
        <v>1898</v>
      </c>
      <c r="C1399" t="s">
        <v>238</v>
      </c>
      <c r="D1399" t="str">
        <f>VLOOKUP(C1399,'Programas-Mestrado'!$C:$D,2,0)</f>
        <v>PPGEd-So</v>
      </c>
      <c r="E1399" t="s">
        <v>258</v>
      </c>
      <c r="F1399" s="10">
        <v>43891</v>
      </c>
      <c r="G1399" s="10">
        <v>44316</v>
      </c>
      <c r="H1399" t="s">
        <v>987</v>
      </c>
      <c r="I1399" t="s">
        <v>7233</v>
      </c>
      <c r="J1399" t="s">
        <v>1025</v>
      </c>
      <c r="K1399" t="s">
        <v>3351</v>
      </c>
      <c r="N1399" s="30"/>
      <c r="P1399" s="30"/>
      <c r="Q1399" s="30"/>
      <c r="R1399" s="30"/>
      <c r="S1399" s="30"/>
    </row>
    <row r="1400" spans="1:19" x14ac:dyDescent="0.25">
      <c r="A1400" t="s">
        <v>3865</v>
      </c>
      <c r="B1400" t="s">
        <v>3872</v>
      </c>
      <c r="C1400" t="s">
        <v>238</v>
      </c>
      <c r="D1400" t="str">
        <f>VLOOKUP(C1400,'Programas-Mestrado'!$C:$D,2,0)</f>
        <v>PPGEd-So</v>
      </c>
      <c r="E1400" t="s">
        <v>258</v>
      </c>
      <c r="F1400" s="10">
        <v>44317</v>
      </c>
      <c r="G1400" s="10">
        <v>44439</v>
      </c>
      <c r="H1400" t="s">
        <v>987</v>
      </c>
      <c r="I1400" t="s">
        <v>7233</v>
      </c>
      <c r="J1400" t="s">
        <v>1025</v>
      </c>
      <c r="K1400" t="s">
        <v>3351</v>
      </c>
      <c r="N1400" s="30"/>
      <c r="P1400" s="30"/>
      <c r="Q1400" s="30"/>
      <c r="R1400" s="30"/>
      <c r="S1400" s="30"/>
    </row>
    <row r="1401" spans="1:19" x14ac:dyDescent="0.25">
      <c r="A1401" t="s">
        <v>4732</v>
      </c>
      <c r="B1401" t="s">
        <v>5810</v>
      </c>
      <c r="C1401" t="s">
        <v>238</v>
      </c>
      <c r="D1401" t="str">
        <f>VLOOKUP(C1401,'Programas-Mestrado'!$C:$D,2,0)</f>
        <v>PPGEd-So</v>
      </c>
      <c r="E1401" t="s">
        <v>258</v>
      </c>
      <c r="F1401" s="10">
        <v>44713</v>
      </c>
      <c r="G1401" s="10">
        <v>44985</v>
      </c>
      <c r="H1401" t="s">
        <v>987</v>
      </c>
      <c r="I1401" t="s">
        <v>7233</v>
      </c>
      <c r="J1401" t="s">
        <v>1025</v>
      </c>
      <c r="K1401" t="s">
        <v>3351</v>
      </c>
      <c r="N1401" s="30"/>
      <c r="P1401" s="30"/>
      <c r="Q1401" s="30"/>
      <c r="R1401" s="30"/>
      <c r="S1401" s="30"/>
    </row>
    <row r="1402" spans="1:19" x14ac:dyDescent="0.25">
      <c r="A1402" t="s">
        <v>4732</v>
      </c>
      <c r="B1402" t="s">
        <v>5459</v>
      </c>
      <c r="C1402" t="s">
        <v>238</v>
      </c>
      <c r="D1402" t="str">
        <f>VLOOKUP(C1402,'Programas-Mestrado'!$C:$D,2,0)</f>
        <v>PPGEd-So</v>
      </c>
      <c r="E1402" t="s">
        <v>258</v>
      </c>
      <c r="F1402" s="10">
        <v>44986</v>
      </c>
      <c r="G1402" s="10">
        <v>45351</v>
      </c>
      <c r="H1402" t="s">
        <v>987</v>
      </c>
      <c r="I1402" t="s">
        <v>7233</v>
      </c>
      <c r="J1402" t="s">
        <v>1025</v>
      </c>
      <c r="K1402" t="s">
        <v>3351</v>
      </c>
      <c r="N1402" s="30"/>
      <c r="P1402" s="30"/>
      <c r="Q1402" s="30"/>
      <c r="R1402" s="30"/>
      <c r="S1402" s="30"/>
    </row>
    <row r="1403" spans="1:19" x14ac:dyDescent="0.25">
      <c r="A1403" t="s">
        <v>783</v>
      </c>
      <c r="B1403" t="s">
        <v>1899</v>
      </c>
      <c r="C1403" t="s">
        <v>238</v>
      </c>
      <c r="D1403" t="str">
        <f>VLOOKUP(C1403,'Programas-Mestrado'!$C:$D,2,0)</f>
        <v>PPGEd-So</v>
      </c>
      <c r="E1403" t="s">
        <v>258</v>
      </c>
      <c r="F1403" s="10">
        <v>43709</v>
      </c>
      <c r="G1403" s="10">
        <v>44255</v>
      </c>
      <c r="H1403" t="s">
        <v>987</v>
      </c>
      <c r="I1403" t="s">
        <v>7233</v>
      </c>
      <c r="J1403" t="s">
        <v>1024</v>
      </c>
      <c r="K1403" t="s">
        <v>3351</v>
      </c>
      <c r="N1403" s="30"/>
      <c r="P1403" s="30"/>
      <c r="Q1403" s="30"/>
      <c r="R1403" s="30"/>
      <c r="S1403" s="30"/>
    </row>
    <row r="1404" spans="1:19" x14ac:dyDescent="0.25">
      <c r="A1404" t="s">
        <v>1160</v>
      </c>
      <c r="B1404" t="s">
        <v>1900</v>
      </c>
      <c r="C1404" t="s">
        <v>238</v>
      </c>
      <c r="D1404" t="str">
        <f>VLOOKUP(C1404,'Programas-Mestrado'!$C:$D,2,0)</f>
        <v>PPGEd-So</v>
      </c>
      <c r="E1404" t="s">
        <v>258</v>
      </c>
      <c r="F1404" s="10">
        <v>43891</v>
      </c>
      <c r="G1404" s="10">
        <v>44620</v>
      </c>
      <c r="H1404" t="s">
        <v>987</v>
      </c>
      <c r="I1404" t="s">
        <v>7233</v>
      </c>
      <c r="J1404" t="s">
        <v>1024</v>
      </c>
      <c r="K1404" t="s">
        <v>3351</v>
      </c>
      <c r="N1404" s="30"/>
      <c r="P1404" s="30"/>
      <c r="Q1404" s="30"/>
      <c r="R1404" s="30"/>
      <c r="S1404" s="30"/>
    </row>
    <row r="1405" spans="1:19" x14ac:dyDescent="0.25">
      <c r="A1405" t="s">
        <v>784</v>
      </c>
      <c r="B1405" t="s">
        <v>2397</v>
      </c>
      <c r="C1405" t="s">
        <v>238</v>
      </c>
      <c r="D1405" t="str">
        <f>VLOOKUP(C1405,'Programas-Mestrado'!$C:$D,2,0)</f>
        <v>PPGEd-So</v>
      </c>
      <c r="E1405" t="s">
        <v>258</v>
      </c>
      <c r="F1405" s="10">
        <v>43709</v>
      </c>
      <c r="G1405" s="10">
        <v>43830</v>
      </c>
      <c r="H1405" t="s">
        <v>987</v>
      </c>
      <c r="I1405" t="s">
        <v>7233</v>
      </c>
      <c r="J1405" t="s">
        <v>1024</v>
      </c>
      <c r="K1405" t="s">
        <v>3351</v>
      </c>
      <c r="N1405" s="30"/>
      <c r="P1405" s="30"/>
      <c r="Q1405" s="30"/>
      <c r="R1405" s="30"/>
      <c r="S1405" s="30"/>
    </row>
    <row r="1406" spans="1:19" x14ac:dyDescent="0.25">
      <c r="A1406" t="s">
        <v>90</v>
      </c>
      <c r="B1406" t="s">
        <v>2398</v>
      </c>
      <c r="C1406" t="s">
        <v>238</v>
      </c>
      <c r="D1406" t="str">
        <f>VLOOKUP(C1406,'Programas-Mestrado'!$C:$D,2,0)</f>
        <v>PPGEd-So</v>
      </c>
      <c r="E1406" t="s">
        <v>258</v>
      </c>
      <c r="F1406" s="10">
        <v>43709</v>
      </c>
      <c r="G1406" s="10">
        <v>43861</v>
      </c>
      <c r="H1406" t="s">
        <v>987</v>
      </c>
      <c r="I1406" t="s">
        <v>7233</v>
      </c>
      <c r="J1406" t="s">
        <v>1024</v>
      </c>
      <c r="K1406" t="s">
        <v>3351</v>
      </c>
      <c r="N1406" s="30"/>
      <c r="P1406" s="30"/>
      <c r="Q1406" s="30"/>
      <c r="R1406" s="30"/>
      <c r="S1406" s="30"/>
    </row>
    <row r="1407" spans="1:19" x14ac:dyDescent="0.25">
      <c r="A1407" t="s">
        <v>5322</v>
      </c>
      <c r="B1407" t="s">
        <v>5460</v>
      </c>
      <c r="C1407" t="s">
        <v>238</v>
      </c>
      <c r="D1407" t="str">
        <f>VLOOKUP(C1407,'Programas-Mestrado'!$C:$D,2,0)</f>
        <v>PPGEd-So</v>
      </c>
      <c r="E1407" t="s">
        <v>258</v>
      </c>
      <c r="F1407" s="10">
        <v>44986</v>
      </c>
      <c r="G1407" s="10">
        <v>45351</v>
      </c>
      <c r="H1407" t="s">
        <v>987</v>
      </c>
      <c r="I1407" t="s">
        <v>7233</v>
      </c>
      <c r="J1407" t="s">
        <v>1025</v>
      </c>
      <c r="K1407" t="s">
        <v>3351</v>
      </c>
      <c r="N1407" s="30"/>
      <c r="P1407" s="30"/>
      <c r="Q1407" s="30"/>
      <c r="R1407" s="30"/>
      <c r="S1407" s="30"/>
    </row>
    <row r="1408" spans="1:19" x14ac:dyDescent="0.25">
      <c r="A1408" t="s">
        <v>92</v>
      </c>
      <c r="B1408" t="s">
        <v>2399</v>
      </c>
      <c r="C1408" t="s">
        <v>238</v>
      </c>
      <c r="D1408" t="str">
        <f>VLOOKUP(C1408,'Programas-Mestrado'!$C:$D,2,0)</f>
        <v>PPGEd-So</v>
      </c>
      <c r="E1408" t="s">
        <v>258</v>
      </c>
      <c r="F1408" s="10">
        <v>43709</v>
      </c>
      <c r="G1408" s="10">
        <v>43890</v>
      </c>
      <c r="H1408" t="s">
        <v>987</v>
      </c>
      <c r="I1408" t="s">
        <v>7233</v>
      </c>
      <c r="J1408" t="s">
        <v>1024</v>
      </c>
      <c r="K1408" t="s">
        <v>3351</v>
      </c>
      <c r="N1408" s="30"/>
      <c r="P1408" s="30"/>
      <c r="Q1408" s="30"/>
      <c r="R1408" s="30"/>
      <c r="S1408" s="30"/>
    </row>
    <row r="1409" spans="1:19" x14ac:dyDescent="0.25">
      <c r="A1409" t="s">
        <v>785</v>
      </c>
      <c r="B1409" t="s">
        <v>2400</v>
      </c>
      <c r="C1409" t="s">
        <v>238</v>
      </c>
      <c r="D1409" t="str">
        <f>VLOOKUP(C1409,'Programas-Mestrado'!$C:$D,2,0)</f>
        <v>PPGEd-So</v>
      </c>
      <c r="E1409" t="s">
        <v>258</v>
      </c>
      <c r="F1409" s="10">
        <v>43709</v>
      </c>
      <c r="G1409" s="10">
        <v>43890</v>
      </c>
      <c r="H1409" t="s">
        <v>987</v>
      </c>
      <c r="I1409" t="s">
        <v>7233</v>
      </c>
      <c r="J1409" t="s">
        <v>1023</v>
      </c>
      <c r="K1409" t="s">
        <v>3351</v>
      </c>
      <c r="N1409" s="30"/>
      <c r="P1409" s="30"/>
      <c r="Q1409" s="30"/>
      <c r="R1409" s="30"/>
      <c r="S1409" s="30"/>
    </row>
    <row r="1410" spans="1:19" x14ac:dyDescent="0.25">
      <c r="A1410" t="s">
        <v>6602</v>
      </c>
      <c r="B1410" t="s">
        <v>5811</v>
      </c>
      <c r="C1410" t="s">
        <v>238</v>
      </c>
      <c r="D1410" t="str">
        <f>VLOOKUP(C1410,'Programas-Mestrado'!$C:$D,2,0)</f>
        <v>PPGEd-So</v>
      </c>
      <c r="E1410" t="s">
        <v>258</v>
      </c>
      <c r="F1410" s="10">
        <v>44621</v>
      </c>
      <c r="G1410" s="10">
        <v>44985</v>
      </c>
      <c r="H1410" t="s">
        <v>987</v>
      </c>
      <c r="I1410" t="s">
        <v>7233</v>
      </c>
      <c r="J1410" t="s">
        <v>1025</v>
      </c>
      <c r="K1410" t="s">
        <v>3351</v>
      </c>
      <c r="N1410" s="30"/>
      <c r="P1410" s="30"/>
      <c r="Q1410" s="30"/>
      <c r="R1410" s="30"/>
      <c r="S1410" s="30"/>
    </row>
    <row r="1411" spans="1:19" x14ac:dyDescent="0.25">
      <c r="A1411" t="s">
        <v>6602</v>
      </c>
      <c r="B1411" t="s">
        <v>5461</v>
      </c>
      <c r="C1411" t="s">
        <v>238</v>
      </c>
      <c r="D1411" t="str">
        <f>VLOOKUP(C1411,'Programas-Mestrado'!$C:$D,2,0)</f>
        <v>PPGEd-So</v>
      </c>
      <c r="E1411" t="s">
        <v>258</v>
      </c>
      <c r="F1411" s="10">
        <v>44986</v>
      </c>
      <c r="G1411" s="10">
        <v>45351</v>
      </c>
      <c r="H1411" t="s">
        <v>987</v>
      </c>
      <c r="I1411" t="s">
        <v>7233</v>
      </c>
      <c r="J1411" t="s">
        <v>1024</v>
      </c>
      <c r="K1411" t="s">
        <v>3351</v>
      </c>
      <c r="N1411" s="30"/>
      <c r="P1411" s="30"/>
      <c r="Q1411" s="30"/>
      <c r="R1411" s="30"/>
      <c r="S1411" s="30"/>
    </row>
    <row r="1412" spans="1:19" x14ac:dyDescent="0.25">
      <c r="A1412" t="s">
        <v>3594</v>
      </c>
      <c r="B1412" t="s">
        <v>5812</v>
      </c>
      <c r="C1412" t="s">
        <v>238</v>
      </c>
      <c r="D1412" t="str">
        <f>VLOOKUP(C1412,'Programas-Mestrado'!$C:$D,2,0)</f>
        <v>PPGEd-So</v>
      </c>
      <c r="E1412" t="s">
        <v>258</v>
      </c>
      <c r="F1412" s="10">
        <v>44621</v>
      </c>
      <c r="G1412" s="10">
        <v>44985</v>
      </c>
      <c r="H1412" t="s">
        <v>987</v>
      </c>
      <c r="I1412" t="s">
        <v>7233</v>
      </c>
      <c r="J1412" t="s">
        <v>1024</v>
      </c>
      <c r="K1412" t="s">
        <v>3351</v>
      </c>
      <c r="N1412" s="30"/>
      <c r="P1412" s="30"/>
      <c r="Q1412" s="30"/>
      <c r="R1412" s="30"/>
      <c r="S1412" s="30"/>
    </row>
    <row r="1413" spans="1:19" x14ac:dyDescent="0.25">
      <c r="A1413" t="s">
        <v>3594</v>
      </c>
      <c r="B1413" t="s">
        <v>3669</v>
      </c>
      <c r="C1413" t="s">
        <v>238</v>
      </c>
      <c r="D1413" t="str">
        <f>VLOOKUP(C1413,'Programas-Mestrado'!$C:$D,2,0)</f>
        <v>PPGEd-So</v>
      </c>
      <c r="E1413" t="s">
        <v>258</v>
      </c>
      <c r="F1413" s="10">
        <v>44256</v>
      </c>
      <c r="G1413" s="10">
        <v>44620</v>
      </c>
      <c r="H1413" t="s">
        <v>987</v>
      </c>
      <c r="I1413" t="s">
        <v>7233</v>
      </c>
      <c r="J1413" t="s">
        <v>1025</v>
      </c>
      <c r="K1413" t="s">
        <v>3351</v>
      </c>
      <c r="N1413" s="30"/>
      <c r="P1413" s="30"/>
      <c r="Q1413" s="30"/>
      <c r="R1413" s="30"/>
      <c r="S1413" s="30"/>
    </row>
    <row r="1414" spans="1:19" x14ac:dyDescent="0.25">
      <c r="A1414" t="s">
        <v>3595</v>
      </c>
      <c r="B1414" t="s">
        <v>3670</v>
      </c>
      <c r="C1414" t="s">
        <v>238</v>
      </c>
      <c r="D1414" t="str">
        <f>VLOOKUP(C1414,'Programas-Mestrado'!$C:$D,2,0)</f>
        <v>PPGEd-So</v>
      </c>
      <c r="E1414" t="s">
        <v>258</v>
      </c>
      <c r="F1414" s="10">
        <v>44256</v>
      </c>
      <c r="G1414" s="10">
        <v>44469</v>
      </c>
      <c r="H1414" t="s">
        <v>987</v>
      </c>
      <c r="I1414" t="s">
        <v>7233</v>
      </c>
      <c r="J1414" t="s">
        <v>1025</v>
      </c>
      <c r="K1414" t="s">
        <v>3351</v>
      </c>
      <c r="N1414" s="30"/>
      <c r="P1414" s="30"/>
      <c r="Q1414" s="30"/>
      <c r="R1414" s="30"/>
      <c r="S1414" s="30"/>
    </row>
    <row r="1415" spans="1:19" x14ac:dyDescent="0.25">
      <c r="A1415" t="s">
        <v>1161</v>
      </c>
      <c r="B1415" t="s">
        <v>1901</v>
      </c>
      <c r="C1415" t="s">
        <v>238</v>
      </c>
      <c r="D1415" t="str">
        <f>VLOOKUP(C1415,'Programas-Mestrado'!$C:$D,2,0)</f>
        <v>PPGEd-So</v>
      </c>
      <c r="E1415" t="s">
        <v>258</v>
      </c>
      <c r="F1415" s="10">
        <v>43891</v>
      </c>
      <c r="G1415" s="10">
        <v>44255</v>
      </c>
      <c r="H1415" t="s">
        <v>987</v>
      </c>
      <c r="I1415" t="s">
        <v>7233</v>
      </c>
      <c r="J1415" t="s">
        <v>1025</v>
      </c>
      <c r="K1415" t="s">
        <v>3351</v>
      </c>
      <c r="N1415" s="30"/>
      <c r="P1415" s="30"/>
      <c r="Q1415" s="30"/>
      <c r="R1415" s="30"/>
      <c r="S1415" s="30"/>
    </row>
    <row r="1416" spans="1:19" x14ac:dyDescent="0.25">
      <c r="A1416" t="s">
        <v>1161</v>
      </c>
      <c r="B1416" t="s">
        <v>4182</v>
      </c>
      <c r="C1416" t="s">
        <v>238</v>
      </c>
      <c r="D1416" t="str">
        <f>VLOOKUP(C1416,'Programas-Mestrado'!$C:$D,2,0)</f>
        <v>PPGEd-So</v>
      </c>
      <c r="E1416" t="s">
        <v>258</v>
      </c>
      <c r="F1416" s="10">
        <v>44470</v>
      </c>
      <c r="G1416" s="10">
        <v>44620</v>
      </c>
      <c r="H1416" t="s">
        <v>987</v>
      </c>
      <c r="I1416" t="s">
        <v>7233</v>
      </c>
      <c r="J1416" t="s">
        <v>1025</v>
      </c>
      <c r="K1416" t="s">
        <v>3351</v>
      </c>
      <c r="N1416" s="30"/>
      <c r="P1416" s="30"/>
      <c r="Q1416" s="30"/>
      <c r="R1416" s="30"/>
      <c r="S1416" s="30"/>
    </row>
    <row r="1417" spans="1:19" x14ac:dyDescent="0.25">
      <c r="A1417" t="s">
        <v>3596</v>
      </c>
      <c r="B1417" t="s">
        <v>3671</v>
      </c>
      <c r="C1417" t="s">
        <v>238</v>
      </c>
      <c r="D1417" t="str">
        <f>VLOOKUP(C1417,'Programas-Mestrado'!$C:$D,2,0)</f>
        <v>PPGEd-So</v>
      </c>
      <c r="E1417" t="s">
        <v>258</v>
      </c>
      <c r="F1417" s="10">
        <v>44256</v>
      </c>
      <c r="G1417" s="10">
        <v>44620</v>
      </c>
      <c r="H1417" t="s">
        <v>987</v>
      </c>
      <c r="I1417" t="s">
        <v>7233</v>
      </c>
      <c r="J1417" t="s">
        <v>1025</v>
      </c>
      <c r="K1417" t="s">
        <v>3351</v>
      </c>
      <c r="N1417" s="30"/>
      <c r="P1417" s="30"/>
      <c r="Q1417" s="30"/>
      <c r="R1417" s="30"/>
      <c r="S1417" s="30"/>
    </row>
    <row r="1418" spans="1:19" x14ac:dyDescent="0.25">
      <c r="A1418" t="s">
        <v>3596</v>
      </c>
      <c r="B1418" t="s">
        <v>5813</v>
      </c>
      <c r="C1418" t="s">
        <v>238</v>
      </c>
      <c r="D1418" t="str">
        <f>VLOOKUP(C1418,'Programas-Mestrado'!$C:$D,2,0)</f>
        <v>PPGEd-So</v>
      </c>
      <c r="E1418" t="s">
        <v>258</v>
      </c>
      <c r="F1418" s="10">
        <v>44621</v>
      </c>
      <c r="G1418" s="10">
        <v>44985</v>
      </c>
      <c r="H1418" t="s">
        <v>987</v>
      </c>
      <c r="I1418" t="s">
        <v>7233</v>
      </c>
      <c r="J1418" t="s">
        <v>1024</v>
      </c>
      <c r="K1418" t="s">
        <v>3351</v>
      </c>
      <c r="N1418" s="30"/>
      <c r="P1418" s="30"/>
      <c r="Q1418" s="30"/>
      <c r="R1418" s="30"/>
      <c r="S1418" s="30"/>
    </row>
    <row r="1419" spans="1:19" x14ac:dyDescent="0.25">
      <c r="A1419" t="s">
        <v>1162</v>
      </c>
      <c r="B1419" t="s">
        <v>1902</v>
      </c>
      <c r="C1419" t="s">
        <v>238</v>
      </c>
      <c r="D1419" t="str">
        <f>VLOOKUP(C1419,'Programas-Mestrado'!$C:$D,2,0)</f>
        <v>PPGEd-So</v>
      </c>
      <c r="E1419" t="s">
        <v>258</v>
      </c>
      <c r="F1419" s="10">
        <v>43891</v>
      </c>
      <c r="G1419" s="10">
        <v>44255</v>
      </c>
      <c r="H1419" t="s">
        <v>987</v>
      </c>
      <c r="I1419" t="s">
        <v>7233</v>
      </c>
      <c r="J1419" t="s">
        <v>1025</v>
      </c>
      <c r="K1419" t="s">
        <v>3351</v>
      </c>
      <c r="N1419" s="30"/>
      <c r="P1419" s="30"/>
      <c r="Q1419" s="30"/>
      <c r="R1419" s="30"/>
      <c r="S1419" s="30"/>
    </row>
    <row r="1420" spans="1:19" x14ac:dyDescent="0.25">
      <c r="A1420" t="s">
        <v>3530</v>
      </c>
      <c r="B1420" t="s">
        <v>3543</v>
      </c>
      <c r="C1420" t="s">
        <v>238</v>
      </c>
      <c r="D1420" t="str">
        <f>VLOOKUP(C1420,'Programas-Mestrado'!$C:$D,2,0)</f>
        <v>PPGEd-So</v>
      </c>
      <c r="E1420" t="s">
        <v>258</v>
      </c>
      <c r="F1420" s="10">
        <v>44197</v>
      </c>
      <c r="G1420" s="10">
        <v>44255</v>
      </c>
      <c r="H1420" t="s">
        <v>987</v>
      </c>
      <c r="I1420" t="s">
        <v>7233</v>
      </c>
      <c r="J1420" t="s">
        <v>1025</v>
      </c>
      <c r="K1420" t="s">
        <v>3351</v>
      </c>
      <c r="N1420" s="30"/>
      <c r="P1420" s="30"/>
      <c r="Q1420" s="30"/>
      <c r="R1420" s="30"/>
      <c r="S1420" s="30"/>
    </row>
    <row r="1421" spans="1:19" x14ac:dyDescent="0.25">
      <c r="A1421" t="s">
        <v>4350</v>
      </c>
      <c r="B1421" t="s">
        <v>5814</v>
      </c>
      <c r="C1421" t="s">
        <v>238</v>
      </c>
      <c r="D1421" t="str">
        <f>VLOOKUP(C1421,'Programas-Mestrado'!$C:$D,2,0)</f>
        <v>PPGEd-So</v>
      </c>
      <c r="E1421" t="s">
        <v>258</v>
      </c>
      <c r="F1421" s="10">
        <v>44621</v>
      </c>
      <c r="G1421" s="10">
        <v>44985</v>
      </c>
      <c r="H1421" t="s">
        <v>987</v>
      </c>
      <c r="I1421" t="s">
        <v>7233</v>
      </c>
      <c r="J1421" t="s">
        <v>1025</v>
      </c>
      <c r="K1421" t="s">
        <v>3351</v>
      </c>
      <c r="N1421" s="30"/>
      <c r="P1421" s="30"/>
      <c r="Q1421" s="30"/>
      <c r="R1421" s="30"/>
      <c r="S1421" s="30"/>
    </row>
    <row r="1422" spans="1:19" x14ac:dyDescent="0.25">
      <c r="A1422" t="s">
        <v>4350</v>
      </c>
      <c r="B1422" t="s">
        <v>5462</v>
      </c>
      <c r="C1422" t="s">
        <v>238</v>
      </c>
      <c r="D1422" t="str">
        <f>VLOOKUP(C1422,'Programas-Mestrado'!$C:$D,2,0)</f>
        <v>PPGEd-So</v>
      </c>
      <c r="E1422" t="s">
        <v>258</v>
      </c>
      <c r="F1422" s="10">
        <v>44986</v>
      </c>
      <c r="G1422" s="10">
        <v>45351</v>
      </c>
      <c r="H1422" t="s">
        <v>987</v>
      </c>
      <c r="I1422" t="s">
        <v>7233</v>
      </c>
      <c r="J1422" t="s">
        <v>1025</v>
      </c>
      <c r="K1422" t="s">
        <v>3351</v>
      </c>
      <c r="N1422" s="30"/>
      <c r="P1422" s="30"/>
      <c r="Q1422" s="30"/>
      <c r="R1422" s="30"/>
      <c r="S1422" s="30"/>
    </row>
    <row r="1423" spans="1:19" x14ac:dyDescent="0.25">
      <c r="A1423" t="s">
        <v>5089</v>
      </c>
      <c r="B1423" t="s">
        <v>5113</v>
      </c>
      <c r="C1423" t="s">
        <v>238</v>
      </c>
      <c r="D1423" t="str">
        <f>VLOOKUP(C1423,'Programas-Mestrado'!$C:$D,2,0)</f>
        <v>PPGEd-So</v>
      </c>
      <c r="E1423" t="s">
        <v>258</v>
      </c>
      <c r="F1423" s="10">
        <v>44835</v>
      </c>
      <c r="G1423" s="10">
        <v>45351</v>
      </c>
      <c r="H1423" t="s">
        <v>987</v>
      </c>
      <c r="I1423" t="s">
        <v>7233</v>
      </c>
      <c r="J1423" t="s">
        <v>1024</v>
      </c>
      <c r="K1423" t="s">
        <v>3351</v>
      </c>
      <c r="N1423" s="30"/>
      <c r="P1423" s="30"/>
      <c r="Q1423" s="30"/>
      <c r="R1423" s="30"/>
      <c r="S1423" s="30"/>
    </row>
    <row r="1424" spans="1:19" x14ac:dyDescent="0.25">
      <c r="A1424" t="s">
        <v>4351</v>
      </c>
      <c r="B1424" t="s">
        <v>5815</v>
      </c>
      <c r="C1424" t="s">
        <v>238</v>
      </c>
      <c r="D1424" t="str">
        <f>VLOOKUP(C1424,'Programas-Mestrado'!$C:$D,2,0)</f>
        <v>PPGEd-So</v>
      </c>
      <c r="E1424" t="s">
        <v>258</v>
      </c>
      <c r="F1424" s="10">
        <v>44621</v>
      </c>
      <c r="G1424" s="10">
        <v>44985</v>
      </c>
      <c r="H1424" t="s">
        <v>987</v>
      </c>
      <c r="I1424" t="s">
        <v>7233</v>
      </c>
      <c r="J1424" t="s">
        <v>1025</v>
      </c>
      <c r="K1424" t="s">
        <v>3351</v>
      </c>
      <c r="N1424" s="30"/>
      <c r="P1424" s="30"/>
      <c r="Q1424" s="30"/>
      <c r="R1424" s="30"/>
      <c r="S1424" s="30"/>
    </row>
    <row r="1425" spans="1:19" x14ac:dyDescent="0.25">
      <c r="A1425" t="s">
        <v>4351</v>
      </c>
      <c r="B1425" t="s">
        <v>5463</v>
      </c>
      <c r="C1425" t="s">
        <v>238</v>
      </c>
      <c r="D1425" t="str">
        <f>VLOOKUP(C1425,'Programas-Mestrado'!$C:$D,2,0)</f>
        <v>PPGEd-So</v>
      </c>
      <c r="E1425" t="s">
        <v>258</v>
      </c>
      <c r="F1425" s="10">
        <v>44986</v>
      </c>
      <c r="G1425" s="10">
        <v>45351</v>
      </c>
      <c r="H1425" t="s">
        <v>987</v>
      </c>
      <c r="I1425" t="s">
        <v>7233</v>
      </c>
      <c r="J1425" t="s">
        <v>1025</v>
      </c>
      <c r="K1425" t="s">
        <v>3351</v>
      </c>
      <c r="N1425" s="30"/>
      <c r="P1425" s="30"/>
      <c r="Q1425" s="30"/>
      <c r="R1425" s="30"/>
      <c r="S1425" s="30"/>
    </row>
    <row r="1426" spans="1:19" x14ac:dyDescent="0.25">
      <c r="A1426" t="s">
        <v>1163</v>
      </c>
      <c r="B1426" t="s">
        <v>2401</v>
      </c>
      <c r="C1426" t="s">
        <v>238</v>
      </c>
      <c r="D1426" t="str">
        <f>VLOOKUP(C1426,'Programas-Mestrado'!$C:$D,2,0)</f>
        <v>PPGEd-So</v>
      </c>
      <c r="E1426" t="s">
        <v>258</v>
      </c>
      <c r="F1426" s="10">
        <v>43831</v>
      </c>
      <c r="G1426" s="10">
        <v>43890</v>
      </c>
      <c r="H1426" t="s">
        <v>987</v>
      </c>
      <c r="I1426" t="s">
        <v>7233</v>
      </c>
      <c r="J1426" t="s">
        <v>1025</v>
      </c>
      <c r="K1426" t="s">
        <v>3351</v>
      </c>
      <c r="N1426" s="30"/>
      <c r="P1426" s="30"/>
      <c r="Q1426" s="30"/>
      <c r="R1426" s="30"/>
      <c r="S1426" s="30"/>
    </row>
    <row r="1427" spans="1:19" x14ac:dyDescent="0.25">
      <c r="A1427" t="s">
        <v>1163</v>
      </c>
      <c r="B1427" t="s">
        <v>1903</v>
      </c>
      <c r="C1427" t="s">
        <v>238</v>
      </c>
      <c r="D1427" t="str">
        <f>VLOOKUP(C1427,'Programas-Mestrado'!$C:$D,2,0)</f>
        <v>PPGEd-So</v>
      </c>
      <c r="E1427" t="s">
        <v>258</v>
      </c>
      <c r="F1427" s="10">
        <v>43891</v>
      </c>
      <c r="G1427" s="10">
        <v>44255</v>
      </c>
      <c r="H1427" t="s">
        <v>987</v>
      </c>
      <c r="I1427" t="s">
        <v>7233</v>
      </c>
      <c r="J1427" t="s">
        <v>1024</v>
      </c>
      <c r="K1427" t="s">
        <v>3351</v>
      </c>
      <c r="N1427" s="30"/>
      <c r="P1427" s="30"/>
      <c r="Q1427" s="30"/>
      <c r="R1427" s="30"/>
      <c r="S1427" s="30"/>
    </row>
    <row r="1428" spans="1:19" x14ac:dyDescent="0.25">
      <c r="A1428" t="s">
        <v>5323</v>
      </c>
      <c r="B1428" t="s">
        <v>5464</v>
      </c>
      <c r="C1428" t="s">
        <v>238</v>
      </c>
      <c r="D1428" t="str">
        <f>VLOOKUP(C1428,'Programas-Mestrado'!$C:$D,2,0)</f>
        <v>PPGEd-So</v>
      </c>
      <c r="E1428" t="s">
        <v>258</v>
      </c>
      <c r="F1428" s="10">
        <v>44986</v>
      </c>
      <c r="G1428" s="10">
        <v>45107</v>
      </c>
      <c r="H1428" t="s">
        <v>987</v>
      </c>
      <c r="I1428" t="s">
        <v>7233</v>
      </c>
      <c r="J1428" t="s">
        <v>1024</v>
      </c>
      <c r="K1428" t="s">
        <v>3351</v>
      </c>
      <c r="N1428" s="30"/>
      <c r="P1428" s="30"/>
      <c r="Q1428" s="30"/>
      <c r="R1428" s="30"/>
      <c r="S1428" s="30"/>
    </row>
    <row r="1429" spans="1:19" x14ac:dyDescent="0.25">
      <c r="A1429" t="s">
        <v>4790</v>
      </c>
      <c r="B1429" t="s">
        <v>4807</v>
      </c>
      <c r="C1429" t="s">
        <v>238</v>
      </c>
      <c r="D1429" t="str">
        <f>VLOOKUP(C1429,'Programas-Mestrado'!$C:$D,2,0)</f>
        <v>PPGEd-So</v>
      </c>
      <c r="E1429" t="s">
        <v>258</v>
      </c>
      <c r="F1429" s="10">
        <v>44743</v>
      </c>
      <c r="G1429" s="10">
        <v>44834</v>
      </c>
      <c r="H1429" t="s">
        <v>987</v>
      </c>
      <c r="I1429" t="s">
        <v>7233</v>
      </c>
      <c r="J1429" t="s">
        <v>1025</v>
      </c>
      <c r="K1429" t="s">
        <v>3351</v>
      </c>
      <c r="N1429" s="30"/>
      <c r="P1429" s="30"/>
      <c r="Q1429" s="30"/>
      <c r="R1429" s="30"/>
      <c r="S1429" s="30"/>
    </row>
    <row r="1430" spans="1:19" x14ac:dyDescent="0.25">
      <c r="A1430" t="s">
        <v>3597</v>
      </c>
      <c r="B1430" t="s">
        <v>5816</v>
      </c>
      <c r="C1430" t="s">
        <v>238</v>
      </c>
      <c r="D1430" t="str">
        <f>VLOOKUP(C1430,'Programas-Mestrado'!$C:$D,2,0)</f>
        <v>PPGEd-So</v>
      </c>
      <c r="E1430" t="s">
        <v>258</v>
      </c>
      <c r="F1430" s="10">
        <v>44621</v>
      </c>
      <c r="G1430" s="10">
        <v>44985</v>
      </c>
      <c r="H1430" t="s">
        <v>987</v>
      </c>
      <c r="I1430" t="s">
        <v>7233</v>
      </c>
      <c r="J1430" t="s">
        <v>1024</v>
      </c>
      <c r="K1430" t="s">
        <v>3351</v>
      </c>
      <c r="N1430" s="30"/>
      <c r="P1430" s="30"/>
      <c r="Q1430" s="30"/>
      <c r="R1430" s="30"/>
      <c r="S1430" s="30"/>
    </row>
    <row r="1431" spans="1:19" x14ac:dyDescent="0.25">
      <c r="A1431" t="s">
        <v>3597</v>
      </c>
      <c r="B1431" t="s">
        <v>3672</v>
      </c>
      <c r="C1431" t="s">
        <v>238</v>
      </c>
      <c r="D1431" t="str">
        <f>VLOOKUP(C1431,'Programas-Mestrado'!$C:$D,2,0)</f>
        <v>PPGEd-So</v>
      </c>
      <c r="E1431" t="s">
        <v>258</v>
      </c>
      <c r="F1431" s="10">
        <v>44256</v>
      </c>
      <c r="G1431" s="10">
        <v>44620</v>
      </c>
      <c r="H1431" t="s">
        <v>987</v>
      </c>
      <c r="I1431" t="s">
        <v>7233</v>
      </c>
      <c r="J1431" t="s">
        <v>1025</v>
      </c>
      <c r="K1431" t="s">
        <v>3351</v>
      </c>
      <c r="N1431" s="30"/>
      <c r="P1431" s="30"/>
      <c r="Q1431" s="30"/>
      <c r="R1431" s="30"/>
      <c r="S1431" s="30"/>
    </row>
    <row r="1432" spans="1:19" x14ac:dyDescent="0.25">
      <c r="A1432" t="s">
        <v>4108</v>
      </c>
      <c r="B1432" t="s">
        <v>5817</v>
      </c>
      <c r="C1432" t="s">
        <v>238</v>
      </c>
      <c r="D1432" t="str">
        <f>VLOOKUP(C1432,'Programas-Mestrado'!$C:$D,2,0)</f>
        <v>PPGEd-So</v>
      </c>
      <c r="E1432" t="s">
        <v>258</v>
      </c>
      <c r="F1432" s="10">
        <v>44621</v>
      </c>
      <c r="G1432" s="10">
        <v>44985</v>
      </c>
      <c r="H1432" t="s">
        <v>987</v>
      </c>
      <c r="I1432" t="s">
        <v>7233</v>
      </c>
      <c r="J1432" t="s">
        <v>1024</v>
      </c>
      <c r="K1432" t="s">
        <v>3351</v>
      </c>
      <c r="N1432" s="30"/>
      <c r="P1432" s="30"/>
      <c r="Q1432" s="30"/>
      <c r="R1432" s="30"/>
      <c r="S1432" s="30"/>
    </row>
    <row r="1433" spans="1:19" x14ac:dyDescent="0.25">
      <c r="A1433" t="s">
        <v>4108</v>
      </c>
      <c r="B1433" t="s">
        <v>4122</v>
      </c>
      <c r="C1433" t="s">
        <v>238</v>
      </c>
      <c r="D1433" t="str">
        <f>VLOOKUP(C1433,'Programas-Mestrado'!$C:$D,2,0)</f>
        <v>PPGEd-So</v>
      </c>
      <c r="E1433" t="s">
        <v>258</v>
      </c>
      <c r="F1433" s="10">
        <v>44440</v>
      </c>
      <c r="G1433" s="10">
        <v>44620</v>
      </c>
      <c r="H1433" t="s">
        <v>987</v>
      </c>
      <c r="I1433" t="s">
        <v>7233</v>
      </c>
      <c r="J1433" t="s">
        <v>1025</v>
      </c>
      <c r="K1433" t="s">
        <v>3351</v>
      </c>
      <c r="N1433" s="30"/>
      <c r="P1433" s="30"/>
      <c r="Q1433" s="30"/>
      <c r="R1433" s="30"/>
      <c r="S1433" s="30"/>
    </row>
    <row r="1434" spans="1:19" x14ac:dyDescent="0.25">
      <c r="A1434" t="s">
        <v>1018</v>
      </c>
      <c r="B1434" t="s">
        <v>1904</v>
      </c>
      <c r="C1434" t="s">
        <v>238</v>
      </c>
      <c r="D1434" t="str">
        <f>VLOOKUP(C1434,'Programas-Mestrado'!$C:$D,2,0)</f>
        <v>PPGEd-So</v>
      </c>
      <c r="E1434" t="s">
        <v>258</v>
      </c>
      <c r="F1434" s="10">
        <v>43862</v>
      </c>
      <c r="G1434" s="10">
        <v>44196</v>
      </c>
      <c r="H1434" t="s">
        <v>987</v>
      </c>
      <c r="I1434" t="s">
        <v>7233</v>
      </c>
      <c r="J1434" t="s">
        <v>1025</v>
      </c>
      <c r="K1434" t="s">
        <v>3351</v>
      </c>
      <c r="N1434" s="30"/>
      <c r="P1434" s="30"/>
      <c r="Q1434" s="30"/>
      <c r="R1434" s="30"/>
      <c r="S1434" s="30"/>
    </row>
    <row r="1435" spans="1:19" x14ac:dyDescent="0.25">
      <c r="A1435" t="s">
        <v>786</v>
      </c>
      <c r="B1435" t="s">
        <v>2402</v>
      </c>
      <c r="C1435" t="s">
        <v>238</v>
      </c>
      <c r="D1435" t="str">
        <f>VLOOKUP(C1435,'Programas-Mestrado'!$C:$D,2,0)</f>
        <v>PPGEd-So</v>
      </c>
      <c r="E1435" t="s">
        <v>258</v>
      </c>
      <c r="F1435" s="10">
        <v>43709</v>
      </c>
      <c r="G1435" s="10">
        <v>43890</v>
      </c>
      <c r="H1435" t="s">
        <v>987</v>
      </c>
      <c r="I1435" t="s">
        <v>7233</v>
      </c>
      <c r="J1435" t="s">
        <v>1023</v>
      </c>
      <c r="K1435" t="s">
        <v>3351</v>
      </c>
      <c r="N1435" s="30"/>
      <c r="P1435" s="30"/>
      <c r="Q1435" s="30"/>
      <c r="R1435" s="30"/>
      <c r="S1435" s="30"/>
    </row>
    <row r="1436" spans="1:19" x14ac:dyDescent="0.25">
      <c r="A1436" t="s">
        <v>960</v>
      </c>
      <c r="B1436" t="s">
        <v>1714</v>
      </c>
      <c r="C1436" t="s">
        <v>228</v>
      </c>
      <c r="D1436" t="str">
        <f>VLOOKUP(C1436,'Programas-Mestrado'!$C:$D,2,0)</f>
        <v>PPGCC-So</v>
      </c>
      <c r="E1436" t="s">
        <v>258</v>
      </c>
      <c r="F1436" s="10">
        <v>43709</v>
      </c>
      <c r="G1436" s="10">
        <v>44255</v>
      </c>
      <c r="H1436" t="s">
        <v>987</v>
      </c>
      <c r="I1436" t="s">
        <v>7233</v>
      </c>
      <c r="J1436" t="s">
        <v>1024</v>
      </c>
      <c r="K1436" t="s">
        <v>3351</v>
      </c>
      <c r="N1436" s="30"/>
      <c r="P1436" s="30"/>
      <c r="Q1436" s="30"/>
      <c r="R1436" s="30"/>
      <c r="S1436" s="30"/>
    </row>
    <row r="1437" spans="1:19" x14ac:dyDescent="0.25">
      <c r="A1437" t="s">
        <v>3440</v>
      </c>
      <c r="B1437" t="s">
        <v>3457</v>
      </c>
      <c r="C1437" t="s">
        <v>228</v>
      </c>
      <c r="D1437" t="str">
        <f>VLOOKUP(C1437,'Programas-Mestrado'!$C:$D,2,0)</f>
        <v>PPGCC-So</v>
      </c>
      <c r="E1437" t="s">
        <v>258</v>
      </c>
      <c r="F1437" s="10">
        <v>44075</v>
      </c>
      <c r="G1437" s="10">
        <v>44804</v>
      </c>
      <c r="H1437" t="s">
        <v>987</v>
      </c>
      <c r="I1437" t="s">
        <v>7233</v>
      </c>
      <c r="J1437" t="s">
        <v>3381</v>
      </c>
      <c r="K1437" t="s">
        <v>3351</v>
      </c>
      <c r="N1437" s="30"/>
      <c r="P1437" s="30"/>
      <c r="Q1437" s="30"/>
      <c r="R1437" s="30"/>
      <c r="S1437" s="30"/>
    </row>
    <row r="1438" spans="1:19" x14ac:dyDescent="0.25">
      <c r="A1438" t="s">
        <v>731</v>
      </c>
      <c r="B1438" t="s">
        <v>1715</v>
      </c>
      <c r="C1438" t="s">
        <v>228</v>
      </c>
      <c r="D1438" t="str">
        <f>VLOOKUP(C1438,'Programas-Mestrado'!$C:$D,2,0)</f>
        <v>PPGCC-So</v>
      </c>
      <c r="E1438" t="s">
        <v>258</v>
      </c>
      <c r="F1438" s="10">
        <v>43709</v>
      </c>
      <c r="G1438" s="10">
        <v>44347</v>
      </c>
      <c r="H1438" t="s">
        <v>987</v>
      </c>
      <c r="I1438" t="s">
        <v>7233</v>
      </c>
      <c r="J1438" t="s">
        <v>1024</v>
      </c>
      <c r="K1438" t="s">
        <v>3351</v>
      </c>
      <c r="N1438" s="30"/>
      <c r="P1438" s="30"/>
      <c r="Q1438" s="30"/>
      <c r="R1438" s="30"/>
      <c r="S1438" s="30"/>
    </row>
    <row r="1439" spans="1:19" x14ac:dyDescent="0.25">
      <c r="A1439" t="s">
        <v>3441</v>
      </c>
      <c r="B1439" t="s">
        <v>3458</v>
      </c>
      <c r="C1439" t="s">
        <v>228</v>
      </c>
      <c r="D1439" t="str">
        <f>VLOOKUP(C1439,'Programas-Mestrado'!$C:$D,2,0)</f>
        <v>PPGCC-So</v>
      </c>
      <c r="E1439" t="s">
        <v>258</v>
      </c>
      <c r="F1439" s="10">
        <v>44075</v>
      </c>
      <c r="G1439" s="10">
        <v>44255</v>
      </c>
      <c r="H1439" t="s">
        <v>987</v>
      </c>
      <c r="I1439" t="s">
        <v>7233</v>
      </c>
      <c r="J1439" t="s">
        <v>1027</v>
      </c>
      <c r="K1439" t="s">
        <v>3351</v>
      </c>
      <c r="N1439" s="30"/>
      <c r="P1439" s="30"/>
      <c r="Q1439" s="30"/>
      <c r="R1439" s="30"/>
      <c r="S1439" s="30"/>
    </row>
    <row r="1440" spans="1:19" x14ac:dyDescent="0.25">
      <c r="A1440" t="s">
        <v>3713</v>
      </c>
      <c r="B1440" t="s">
        <v>3749</v>
      </c>
      <c r="C1440" t="s">
        <v>228</v>
      </c>
      <c r="D1440" t="str">
        <f>VLOOKUP(C1440,'Programas-Mestrado'!$C:$D,2,0)</f>
        <v>PPGCC-So</v>
      </c>
      <c r="E1440" t="s">
        <v>258</v>
      </c>
      <c r="F1440" s="10">
        <v>44256</v>
      </c>
      <c r="G1440" s="10">
        <v>44742</v>
      </c>
      <c r="H1440" t="s">
        <v>987</v>
      </c>
      <c r="I1440" t="s">
        <v>7233</v>
      </c>
      <c r="J1440" t="s">
        <v>1026</v>
      </c>
      <c r="K1440" t="s">
        <v>3351</v>
      </c>
      <c r="N1440" s="30"/>
      <c r="P1440" s="30"/>
      <c r="Q1440" s="30"/>
      <c r="R1440" s="30"/>
      <c r="S1440" s="30"/>
    </row>
    <row r="1441" spans="1:19" x14ac:dyDescent="0.25">
      <c r="A1441" t="s">
        <v>1251</v>
      </c>
      <c r="B1441" t="s">
        <v>2023</v>
      </c>
      <c r="C1441" t="s">
        <v>228</v>
      </c>
      <c r="D1441" t="str">
        <f>VLOOKUP(C1441,'Programas-Mestrado'!$C:$D,2,0)</f>
        <v>PPGCC-So</v>
      </c>
      <c r="E1441" t="s">
        <v>258</v>
      </c>
      <c r="F1441" s="10">
        <v>43891</v>
      </c>
      <c r="G1441" s="10">
        <v>44439</v>
      </c>
      <c r="H1441" t="s">
        <v>987</v>
      </c>
      <c r="I1441" t="s">
        <v>7233</v>
      </c>
      <c r="J1441" t="s">
        <v>1025</v>
      </c>
      <c r="K1441" t="s">
        <v>3351</v>
      </c>
      <c r="N1441" s="30"/>
      <c r="P1441" s="30"/>
      <c r="Q1441" s="30"/>
      <c r="R1441" s="30"/>
      <c r="S1441" s="30"/>
    </row>
    <row r="1442" spans="1:19" x14ac:dyDescent="0.25">
      <c r="A1442" t="s">
        <v>1251</v>
      </c>
      <c r="B1442" t="s">
        <v>4124</v>
      </c>
      <c r="C1442" t="s">
        <v>228</v>
      </c>
      <c r="D1442" t="str">
        <f>VLOOKUP(C1442,'Programas-Mestrado'!$C:$D,2,0)</f>
        <v>PPGCC-So</v>
      </c>
      <c r="E1442" t="s">
        <v>258</v>
      </c>
      <c r="F1442" s="10">
        <v>44440</v>
      </c>
      <c r="G1442" s="10">
        <v>44804</v>
      </c>
      <c r="H1442" t="s">
        <v>987</v>
      </c>
      <c r="I1442" t="s">
        <v>7233</v>
      </c>
      <c r="J1442" t="s">
        <v>3381</v>
      </c>
      <c r="K1442" t="s">
        <v>3351</v>
      </c>
      <c r="N1442" s="30"/>
      <c r="P1442" s="30"/>
      <c r="Q1442" s="30"/>
      <c r="R1442" s="30"/>
      <c r="S1442" s="30"/>
    </row>
    <row r="1443" spans="1:19" x14ac:dyDescent="0.25">
      <c r="A1443" t="s">
        <v>3801</v>
      </c>
      <c r="B1443" t="s">
        <v>3829</v>
      </c>
      <c r="C1443" t="s">
        <v>228</v>
      </c>
      <c r="D1443" t="str">
        <f>VLOOKUP(C1443,'Programas-Mestrado'!$C:$D,2,0)</f>
        <v>PPGCC-So</v>
      </c>
      <c r="E1443" t="s">
        <v>258</v>
      </c>
      <c r="F1443" s="10">
        <v>44287</v>
      </c>
      <c r="G1443" s="10">
        <v>44681</v>
      </c>
      <c r="H1443" t="s">
        <v>987</v>
      </c>
      <c r="I1443" t="s">
        <v>7233</v>
      </c>
      <c r="J1443" t="s">
        <v>1025</v>
      </c>
      <c r="K1443" t="s">
        <v>3351</v>
      </c>
      <c r="N1443" s="30"/>
      <c r="P1443" s="30"/>
      <c r="Q1443" s="30"/>
      <c r="R1443" s="30"/>
      <c r="S1443" s="30"/>
    </row>
    <row r="1444" spans="1:19" x14ac:dyDescent="0.25">
      <c r="A1444" t="s">
        <v>124</v>
      </c>
      <c r="B1444" t="s">
        <v>1905</v>
      </c>
      <c r="C1444" t="s">
        <v>244</v>
      </c>
      <c r="D1444" t="str">
        <f>VLOOKUP(C1444,'Programas-Mestrado'!$C:$D,2,0)</f>
        <v>PIPGEs</v>
      </c>
      <c r="E1444" t="s">
        <v>517</v>
      </c>
      <c r="F1444" s="10">
        <v>43709</v>
      </c>
      <c r="G1444" s="10">
        <v>44408</v>
      </c>
      <c r="H1444" t="s">
        <v>987</v>
      </c>
      <c r="I1444" t="s">
        <v>7233</v>
      </c>
      <c r="J1444" t="s">
        <v>3787</v>
      </c>
      <c r="K1444" t="s">
        <v>3351</v>
      </c>
      <c r="N1444" s="30"/>
      <c r="P1444" s="30"/>
      <c r="Q1444" s="30"/>
      <c r="R1444" s="30"/>
      <c r="S1444" s="30"/>
    </row>
    <row r="1445" spans="1:19" x14ac:dyDescent="0.25">
      <c r="A1445" t="s">
        <v>398</v>
      </c>
      <c r="B1445" t="s">
        <v>1906</v>
      </c>
      <c r="C1445" t="s">
        <v>244</v>
      </c>
      <c r="D1445" t="str">
        <f>VLOOKUP(C1445,'Programas-Mestrado'!$C:$D,2,0)</f>
        <v>PIPGEs</v>
      </c>
      <c r="E1445" t="s">
        <v>517</v>
      </c>
      <c r="F1445" s="10">
        <v>43709</v>
      </c>
      <c r="G1445" s="10">
        <v>44408</v>
      </c>
      <c r="H1445" t="s">
        <v>987</v>
      </c>
      <c r="I1445" t="s">
        <v>7233</v>
      </c>
      <c r="J1445" t="s">
        <v>3787</v>
      </c>
      <c r="K1445" t="s">
        <v>3351</v>
      </c>
      <c r="N1445" s="30"/>
      <c r="P1445" s="30"/>
      <c r="Q1445" s="30"/>
      <c r="R1445" s="30"/>
      <c r="S1445" s="30"/>
    </row>
    <row r="1446" spans="1:19" x14ac:dyDescent="0.25">
      <c r="A1446" t="s">
        <v>3909</v>
      </c>
      <c r="B1446" t="s">
        <v>3927</v>
      </c>
      <c r="C1446" t="s">
        <v>244</v>
      </c>
      <c r="D1446" t="str">
        <f>VLOOKUP(C1446,'Programas-Mestrado'!$C:$D,2,0)</f>
        <v>PIPGEs</v>
      </c>
      <c r="E1446" t="s">
        <v>517</v>
      </c>
      <c r="F1446" s="10">
        <v>44348</v>
      </c>
      <c r="G1446" s="10">
        <v>44408</v>
      </c>
      <c r="H1446" t="s">
        <v>987</v>
      </c>
      <c r="I1446" t="s">
        <v>7233</v>
      </c>
      <c r="J1446" t="s">
        <v>3787</v>
      </c>
      <c r="K1446" t="s">
        <v>3351</v>
      </c>
      <c r="N1446" s="30"/>
      <c r="P1446" s="30"/>
      <c r="Q1446" s="30"/>
      <c r="R1446" s="30"/>
      <c r="S1446" s="30"/>
    </row>
    <row r="1447" spans="1:19" x14ac:dyDescent="0.25">
      <c r="A1447" t="s">
        <v>828</v>
      </c>
      <c r="B1447" t="s">
        <v>1908</v>
      </c>
      <c r="C1447" t="s">
        <v>244</v>
      </c>
      <c r="D1447" t="str">
        <f>VLOOKUP(C1447,'Programas-Mestrado'!$C:$D,2,0)</f>
        <v>PIPGEs</v>
      </c>
      <c r="E1447" t="s">
        <v>517</v>
      </c>
      <c r="F1447" s="10">
        <v>43709</v>
      </c>
      <c r="G1447" s="10">
        <v>44408</v>
      </c>
      <c r="H1447" t="s">
        <v>987</v>
      </c>
      <c r="I1447" t="s">
        <v>7233</v>
      </c>
      <c r="J1447" t="s">
        <v>3787</v>
      </c>
      <c r="K1447" t="s">
        <v>3351</v>
      </c>
      <c r="N1447" s="30"/>
      <c r="P1447" s="30"/>
      <c r="Q1447" s="30"/>
      <c r="R1447" s="30"/>
      <c r="S1447" s="30"/>
    </row>
    <row r="1448" spans="1:19" x14ac:dyDescent="0.25">
      <c r="A1448" t="s">
        <v>403</v>
      </c>
      <c r="B1448" t="s">
        <v>1909</v>
      </c>
      <c r="C1448" t="s">
        <v>244</v>
      </c>
      <c r="D1448" t="str">
        <f>VLOOKUP(C1448,'Programas-Mestrado'!$C:$D,2,0)</f>
        <v>PIPGEs</v>
      </c>
      <c r="E1448" t="s">
        <v>517</v>
      </c>
      <c r="F1448" s="10">
        <v>43709</v>
      </c>
      <c r="G1448" s="10">
        <v>44408</v>
      </c>
      <c r="H1448" t="s">
        <v>987</v>
      </c>
      <c r="I1448" t="s">
        <v>7233</v>
      </c>
      <c r="J1448" t="s">
        <v>3787</v>
      </c>
      <c r="K1448" t="s">
        <v>3351</v>
      </c>
      <c r="N1448" s="30"/>
      <c r="P1448" s="30"/>
      <c r="Q1448" s="30"/>
      <c r="R1448" s="30"/>
      <c r="S1448" s="30"/>
    </row>
    <row r="1449" spans="1:19" x14ac:dyDescent="0.25">
      <c r="A1449" t="s">
        <v>127</v>
      </c>
      <c r="B1449" t="s">
        <v>3421</v>
      </c>
      <c r="C1449" t="s">
        <v>244</v>
      </c>
      <c r="D1449" t="str">
        <f>VLOOKUP(C1449,'Programas-Mestrado'!$C:$D,2,0)</f>
        <v>PIPGEs</v>
      </c>
      <c r="E1449" t="s">
        <v>517</v>
      </c>
      <c r="F1449" s="10">
        <v>44044</v>
      </c>
      <c r="G1449" s="10">
        <v>44347</v>
      </c>
      <c r="H1449" t="s">
        <v>987</v>
      </c>
      <c r="I1449" t="s">
        <v>7233</v>
      </c>
      <c r="J1449" t="s">
        <v>1025</v>
      </c>
      <c r="K1449" t="s">
        <v>3351</v>
      </c>
      <c r="N1449" s="30"/>
      <c r="P1449" s="30"/>
      <c r="Q1449" s="30"/>
      <c r="R1449" s="30"/>
      <c r="S1449" s="30"/>
    </row>
    <row r="1450" spans="1:19" x14ac:dyDescent="0.25">
      <c r="A1450" t="s">
        <v>409</v>
      </c>
      <c r="B1450" t="s">
        <v>1910</v>
      </c>
      <c r="C1450" t="s">
        <v>244</v>
      </c>
      <c r="D1450" t="str">
        <f>VLOOKUP(C1450,'Programas-Mestrado'!$C:$D,2,0)</f>
        <v>PIPGEs</v>
      </c>
      <c r="E1450" t="s">
        <v>517</v>
      </c>
      <c r="F1450" s="10">
        <v>43709</v>
      </c>
      <c r="G1450" s="10">
        <v>44408</v>
      </c>
      <c r="H1450" t="s">
        <v>987</v>
      </c>
      <c r="I1450" t="s">
        <v>7233</v>
      </c>
      <c r="J1450" t="s">
        <v>3787</v>
      </c>
      <c r="K1450" t="s">
        <v>3351</v>
      </c>
      <c r="N1450" s="30"/>
      <c r="P1450" s="30"/>
      <c r="Q1450" s="30"/>
      <c r="R1450" s="30"/>
      <c r="S1450" s="30"/>
    </row>
    <row r="1451" spans="1:19" x14ac:dyDescent="0.25">
      <c r="A1451" t="s">
        <v>1006</v>
      </c>
      <c r="B1451" t="s">
        <v>1911</v>
      </c>
      <c r="C1451" t="s">
        <v>244</v>
      </c>
      <c r="D1451" t="str">
        <f>VLOOKUP(C1451,'Programas-Mestrado'!$C:$D,2,0)</f>
        <v>PIPGEs</v>
      </c>
      <c r="E1451" t="s">
        <v>517</v>
      </c>
      <c r="F1451" s="10">
        <v>43770</v>
      </c>
      <c r="G1451" s="10">
        <v>44408</v>
      </c>
      <c r="H1451" t="s">
        <v>987</v>
      </c>
      <c r="I1451" t="s">
        <v>7233</v>
      </c>
      <c r="J1451" t="s">
        <v>3787</v>
      </c>
      <c r="K1451" t="s">
        <v>3351</v>
      </c>
      <c r="N1451" s="30"/>
      <c r="P1451" s="30"/>
      <c r="Q1451" s="30"/>
      <c r="R1451" s="30"/>
      <c r="S1451" s="30"/>
    </row>
    <row r="1452" spans="1:19" x14ac:dyDescent="0.25">
      <c r="A1452" t="s">
        <v>966</v>
      </c>
      <c r="B1452" t="s">
        <v>1912</v>
      </c>
      <c r="C1452" t="s">
        <v>244</v>
      </c>
      <c r="D1452" t="str">
        <f>VLOOKUP(C1452,'Programas-Mestrado'!$C:$D,2,0)</f>
        <v>PIPGEs</v>
      </c>
      <c r="E1452" t="s">
        <v>517</v>
      </c>
      <c r="F1452" s="10">
        <v>43709</v>
      </c>
      <c r="G1452" s="10">
        <v>44012</v>
      </c>
      <c r="H1452" t="s">
        <v>987</v>
      </c>
      <c r="I1452" t="s">
        <v>7233</v>
      </c>
      <c r="J1452" t="s">
        <v>3346</v>
      </c>
      <c r="K1452" t="s">
        <v>3351</v>
      </c>
      <c r="N1452" s="30"/>
      <c r="P1452" s="30"/>
      <c r="Q1452" s="30"/>
      <c r="R1452" s="30"/>
      <c r="S1452" s="30"/>
    </row>
    <row r="1453" spans="1:19" x14ac:dyDescent="0.25">
      <c r="A1453" t="s">
        <v>829</v>
      </c>
      <c r="B1453" t="s">
        <v>1913</v>
      </c>
      <c r="C1453" t="s">
        <v>244</v>
      </c>
      <c r="D1453" t="str">
        <f>VLOOKUP(C1453,'Programas-Mestrado'!$C:$D,2,0)</f>
        <v>PIPGEs</v>
      </c>
      <c r="E1453" t="s">
        <v>517</v>
      </c>
      <c r="F1453" s="10">
        <v>43709</v>
      </c>
      <c r="G1453" s="10">
        <v>44408</v>
      </c>
      <c r="H1453" t="s">
        <v>987</v>
      </c>
      <c r="I1453" t="s">
        <v>7233</v>
      </c>
      <c r="J1453" t="s">
        <v>3787</v>
      </c>
      <c r="K1453" t="s">
        <v>3351</v>
      </c>
      <c r="N1453" s="30"/>
      <c r="P1453" s="30"/>
      <c r="Q1453" s="30"/>
      <c r="R1453" s="30"/>
      <c r="S1453" s="30"/>
    </row>
    <row r="1454" spans="1:19" x14ac:dyDescent="0.25">
      <c r="A1454" t="s">
        <v>412</v>
      </c>
      <c r="B1454" t="s">
        <v>1914</v>
      </c>
      <c r="C1454" t="s">
        <v>244</v>
      </c>
      <c r="D1454" t="str">
        <f>VLOOKUP(C1454,'Programas-Mestrado'!$C:$D,2,0)</f>
        <v>PIPGEs</v>
      </c>
      <c r="E1454" t="s">
        <v>517</v>
      </c>
      <c r="F1454" s="10">
        <v>43709</v>
      </c>
      <c r="G1454" s="10">
        <v>44316</v>
      </c>
      <c r="H1454" t="s">
        <v>987</v>
      </c>
      <c r="I1454" t="s">
        <v>7233</v>
      </c>
      <c r="J1454" t="s">
        <v>3787</v>
      </c>
      <c r="K1454" t="s">
        <v>3351</v>
      </c>
      <c r="N1454" s="30"/>
      <c r="P1454" s="30"/>
      <c r="Q1454" s="30"/>
      <c r="R1454" s="30"/>
      <c r="S1454" s="30"/>
    </row>
    <row r="1455" spans="1:19" x14ac:dyDescent="0.25">
      <c r="A1455" t="s">
        <v>413</v>
      </c>
      <c r="B1455" t="s">
        <v>1915</v>
      </c>
      <c r="C1455" t="s">
        <v>244</v>
      </c>
      <c r="D1455" t="str">
        <f>VLOOKUP(C1455,'Programas-Mestrado'!$C:$D,2,0)</f>
        <v>PIPGEs</v>
      </c>
      <c r="E1455" t="s">
        <v>517</v>
      </c>
      <c r="F1455" s="10">
        <v>43709</v>
      </c>
      <c r="G1455" s="10">
        <v>44408</v>
      </c>
      <c r="H1455" t="s">
        <v>987</v>
      </c>
      <c r="I1455" t="s">
        <v>7233</v>
      </c>
      <c r="J1455" t="s">
        <v>3787</v>
      </c>
      <c r="K1455" t="s">
        <v>3351</v>
      </c>
      <c r="N1455" s="30"/>
      <c r="P1455" s="30"/>
      <c r="Q1455" s="30"/>
      <c r="R1455" s="30"/>
      <c r="S1455" s="30"/>
    </row>
    <row r="1456" spans="1:19" x14ac:dyDescent="0.25">
      <c r="A1456" t="s">
        <v>967</v>
      </c>
      <c r="B1456" t="s">
        <v>1916</v>
      </c>
      <c r="C1456" t="s">
        <v>244</v>
      </c>
      <c r="D1456" t="str">
        <f>VLOOKUP(C1456,'Programas-Mestrado'!$C:$D,2,0)</f>
        <v>PIPGEs</v>
      </c>
      <c r="E1456" t="s">
        <v>517</v>
      </c>
      <c r="F1456" s="10">
        <v>43709</v>
      </c>
      <c r="G1456" s="10">
        <v>44408</v>
      </c>
      <c r="H1456" t="s">
        <v>987</v>
      </c>
      <c r="I1456" t="s">
        <v>7233</v>
      </c>
      <c r="J1456" t="s">
        <v>3787</v>
      </c>
      <c r="K1456" t="s">
        <v>3351</v>
      </c>
      <c r="N1456" s="30"/>
      <c r="P1456" s="30"/>
      <c r="Q1456" s="30"/>
      <c r="R1456" s="30"/>
      <c r="S1456" s="30"/>
    </row>
    <row r="1457" spans="1:19" x14ac:dyDescent="0.25">
      <c r="A1457" t="s">
        <v>414</v>
      </c>
      <c r="B1457" t="s">
        <v>1917</v>
      </c>
      <c r="C1457" t="s">
        <v>244</v>
      </c>
      <c r="D1457" t="str">
        <f>VLOOKUP(C1457,'Programas-Mestrado'!$C:$D,2,0)</f>
        <v>PIPGEs</v>
      </c>
      <c r="E1457" t="s">
        <v>517</v>
      </c>
      <c r="F1457" s="10">
        <v>43709</v>
      </c>
      <c r="G1457" s="10">
        <v>44408</v>
      </c>
      <c r="H1457" t="s">
        <v>987</v>
      </c>
      <c r="I1457" t="s">
        <v>7233</v>
      </c>
      <c r="J1457" t="s">
        <v>3787</v>
      </c>
      <c r="K1457" t="s">
        <v>3351</v>
      </c>
      <c r="N1457" s="30"/>
      <c r="P1457" s="30"/>
      <c r="Q1457" s="30"/>
      <c r="R1457" s="30"/>
      <c r="S1457" s="30"/>
    </row>
    <row r="1458" spans="1:19" x14ac:dyDescent="0.25">
      <c r="A1458" t="s">
        <v>415</v>
      </c>
      <c r="B1458" t="s">
        <v>1918</v>
      </c>
      <c r="C1458" t="s">
        <v>244</v>
      </c>
      <c r="D1458" t="str">
        <f>VLOOKUP(C1458,'Programas-Mestrado'!$C:$D,2,0)</f>
        <v>PIPGEs</v>
      </c>
      <c r="E1458" t="s">
        <v>517</v>
      </c>
      <c r="F1458" s="10">
        <v>43709</v>
      </c>
      <c r="G1458" s="10">
        <v>44408</v>
      </c>
      <c r="H1458" t="s">
        <v>987</v>
      </c>
      <c r="I1458" t="s">
        <v>7233</v>
      </c>
      <c r="J1458" t="s">
        <v>3787</v>
      </c>
      <c r="K1458" t="s">
        <v>3351</v>
      </c>
      <c r="N1458" s="30"/>
      <c r="P1458" s="30"/>
      <c r="Q1458" s="30"/>
      <c r="R1458" s="30"/>
      <c r="S1458" s="30"/>
    </row>
    <row r="1459" spans="1:19" x14ac:dyDescent="0.25">
      <c r="A1459" t="s">
        <v>968</v>
      </c>
      <c r="B1459" t="s">
        <v>1919</v>
      </c>
      <c r="C1459" t="s">
        <v>244</v>
      </c>
      <c r="D1459" t="str">
        <f>VLOOKUP(C1459,'Programas-Mestrado'!$C:$D,2,0)</f>
        <v>PIPGEs</v>
      </c>
      <c r="E1459" t="s">
        <v>517</v>
      </c>
      <c r="F1459" s="10">
        <v>43709</v>
      </c>
      <c r="G1459" s="10">
        <v>44408</v>
      </c>
      <c r="H1459" t="s">
        <v>987</v>
      </c>
      <c r="I1459" t="s">
        <v>7233</v>
      </c>
      <c r="J1459" t="s">
        <v>3787</v>
      </c>
      <c r="K1459" t="s">
        <v>3351</v>
      </c>
      <c r="N1459" s="30"/>
      <c r="P1459" s="30"/>
      <c r="Q1459" s="30"/>
      <c r="R1459" s="30"/>
      <c r="S1459" s="30"/>
    </row>
    <row r="1460" spans="1:19" x14ac:dyDescent="0.25">
      <c r="A1460" t="s">
        <v>951</v>
      </c>
      <c r="B1460" t="s">
        <v>1920</v>
      </c>
      <c r="C1460" t="s">
        <v>244</v>
      </c>
      <c r="D1460" t="str">
        <f>VLOOKUP(C1460,'Programas-Mestrado'!$C:$D,2,0)</f>
        <v>PIPGEs</v>
      </c>
      <c r="E1460" t="s">
        <v>517</v>
      </c>
      <c r="F1460" s="10">
        <v>43709</v>
      </c>
      <c r="G1460" s="10">
        <v>44408</v>
      </c>
      <c r="H1460" t="s">
        <v>987</v>
      </c>
      <c r="I1460" t="s">
        <v>7233</v>
      </c>
      <c r="J1460" t="s">
        <v>3787</v>
      </c>
      <c r="K1460" t="s">
        <v>3351</v>
      </c>
      <c r="N1460" s="30"/>
      <c r="P1460" s="30"/>
      <c r="Q1460" s="30"/>
      <c r="R1460" s="30"/>
      <c r="S1460" s="30"/>
    </row>
    <row r="1461" spans="1:19" x14ac:dyDescent="0.25">
      <c r="A1461" t="s">
        <v>1019</v>
      </c>
      <c r="B1461" t="s">
        <v>1921</v>
      </c>
      <c r="C1461" t="s">
        <v>244</v>
      </c>
      <c r="D1461" t="str">
        <f>VLOOKUP(C1461,'Programas-Mestrado'!$C:$D,2,0)</f>
        <v>PIPGEs</v>
      </c>
      <c r="E1461" t="s">
        <v>517</v>
      </c>
      <c r="F1461" s="10">
        <v>43831</v>
      </c>
      <c r="G1461" s="10">
        <v>44408</v>
      </c>
      <c r="H1461" t="s">
        <v>987</v>
      </c>
      <c r="I1461" t="s">
        <v>7233</v>
      </c>
      <c r="J1461" t="s">
        <v>3787</v>
      </c>
      <c r="K1461" t="s">
        <v>3351</v>
      </c>
      <c r="N1461" s="30"/>
      <c r="P1461" s="30"/>
      <c r="Q1461" s="30"/>
      <c r="R1461" s="30"/>
      <c r="S1461" s="30"/>
    </row>
    <row r="1462" spans="1:19" x14ac:dyDescent="0.25">
      <c r="A1462" t="s">
        <v>830</v>
      </c>
      <c r="B1462" t="s">
        <v>2403</v>
      </c>
      <c r="C1462" t="s">
        <v>244</v>
      </c>
      <c r="D1462" t="str">
        <f>VLOOKUP(C1462,'Programas-Mestrado'!$C:$D,2,0)</f>
        <v>PIPGEs</v>
      </c>
      <c r="E1462" t="s">
        <v>517</v>
      </c>
      <c r="F1462" s="10">
        <v>43709</v>
      </c>
      <c r="G1462" s="10">
        <v>43769</v>
      </c>
      <c r="H1462" t="s">
        <v>987</v>
      </c>
      <c r="I1462" t="s">
        <v>7233</v>
      </c>
      <c r="J1462" t="s">
        <v>1023</v>
      </c>
      <c r="K1462" t="s">
        <v>3351</v>
      </c>
      <c r="N1462" s="30"/>
      <c r="P1462" s="30"/>
      <c r="Q1462" s="30"/>
      <c r="R1462" s="30"/>
      <c r="S1462" s="30"/>
    </row>
    <row r="1463" spans="1:19" x14ac:dyDescent="0.25">
      <c r="A1463" t="s">
        <v>831</v>
      </c>
      <c r="B1463" t="s">
        <v>2404</v>
      </c>
      <c r="C1463" t="s">
        <v>244</v>
      </c>
      <c r="D1463" t="str">
        <f>VLOOKUP(C1463,'Programas-Mestrado'!$C:$D,2,0)</f>
        <v>PIPGEs</v>
      </c>
      <c r="E1463" t="s">
        <v>258</v>
      </c>
      <c r="F1463" s="10">
        <v>43709</v>
      </c>
      <c r="G1463" s="10">
        <v>43769</v>
      </c>
      <c r="H1463" t="s">
        <v>987</v>
      </c>
      <c r="I1463" t="s">
        <v>7233</v>
      </c>
      <c r="J1463" t="s">
        <v>1030</v>
      </c>
      <c r="K1463" t="s">
        <v>3351</v>
      </c>
      <c r="N1463" s="30"/>
      <c r="P1463" s="30"/>
      <c r="Q1463" s="30"/>
      <c r="R1463" s="30"/>
      <c r="S1463" s="30"/>
    </row>
    <row r="1464" spans="1:19" x14ac:dyDescent="0.25">
      <c r="A1464" t="s">
        <v>831</v>
      </c>
      <c r="B1464" t="s">
        <v>2405</v>
      </c>
      <c r="C1464" t="s">
        <v>244</v>
      </c>
      <c r="D1464" t="str">
        <f>VLOOKUP(C1464,'Programas-Mestrado'!$C:$D,2,0)</f>
        <v>PIPGEs</v>
      </c>
      <c r="E1464" t="s">
        <v>258</v>
      </c>
      <c r="F1464" s="10">
        <v>43800</v>
      </c>
      <c r="G1464" s="10">
        <v>43890</v>
      </c>
      <c r="H1464" t="s">
        <v>987</v>
      </c>
      <c r="I1464" t="s">
        <v>7233</v>
      </c>
      <c r="J1464" t="s">
        <v>1025</v>
      </c>
      <c r="K1464" t="s">
        <v>3351</v>
      </c>
      <c r="N1464" s="30"/>
      <c r="P1464" s="30"/>
      <c r="Q1464" s="30"/>
      <c r="R1464" s="30"/>
      <c r="S1464" s="30"/>
    </row>
    <row r="1465" spans="1:19" x14ac:dyDescent="0.25">
      <c r="A1465" t="s">
        <v>125</v>
      </c>
      <c r="B1465" t="s">
        <v>2406</v>
      </c>
      <c r="C1465" t="s">
        <v>244</v>
      </c>
      <c r="D1465" t="str">
        <f>VLOOKUP(C1465,'Programas-Mestrado'!$C:$D,2,0)</f>
        <v>PIPGEs</v>
      </c>
      <c r="E1465" t="s">
        <v>258</v>
      </c>
      <c r="F1465" s="10">
        <v>43709</v>
      </c>
      <c r="G1465" s="10">
        <v>43799</v>
      </c>
      <c r="H1465" t="s">
        <v>987</v>
      </c>
      <c r="I1465" t="s">
        <v>7233</v>
      </c>
      <c r="J1465" t="s">
        <v>1023</v>
      </c>
      <c r="K1465" t="s">
        <v>3351</v>
      </c>
      <c r="N1465" s="30"/>
      <c r="P1465" s="30"/>
      <c r="Q1465" s="30"/>
      <c r="R1465" s="30"/>
      <c r="S1465" s="30"/>
    </row>
    <row r="1466" spans="1:19" x14ac:dyDescent="0.25">
      <c r="A1466" t="s">
        <v>832</v>
      </c>
      <c r="B1466" t="s">
        <v>1923</v>
      </c>
      <c r="C1466" t="s">
        <v>244</v>
      </c>
      <c r="D1466" t="str">
        <f>VLOOKUP(C1466,'Programas-Mestrado'!$C:$D,2,0)</f>
        <v>PIPGEs</v>
      </c>
      <c r="E1466" t="s">
        <v>258</v>
      </c>
      <c r="F1466" s="10">
        <v>43709</v>
      </c>
      <c r="G1466" s="10">
        <v>44255</v>
      </c>
      <c r="H1466" t="s">
        <v>987</v>
      </c>
      <c r="I1466" t="s">
        <v>7233</v>
      </c>
      <c r="J1466" t="s">
        <v>1025</v>
      </c>
      <c r="K1466" t="s">
        <v>3351</v>
      </c>
      <c r="N1466" s="30"/>
      <c r="P1466" s="30"/>
      <c r="Q1466" s="30"/>
      <c r="R1466" s="30"/>
      <c r="S1466" s="30"/>
    </row>
    <row r="1467" spans="1:19" x14ac:dyDescent="0.25">
      <c r="A1467" t="s">
        <v>969</v>
      </c>
      <c r="B1467" t="s">
        <v>1924</v>
      </c>
      <c r="C1467" t="s">
        <v>244</v>
      </c>
      <c r="D1467" t="str">
        <f>VLOOKUP(C1467,'Programas-Mestrado'!$C:$D,2,0)</f>
        <v>PIPGEs</v>
      </c>
      <c r="E1467" t="s">
        <v>258</v>
      </c>
      <c r="F1467" s="10">
        <v>43709</v>
      </c>
      <c r="G1467" s="10">
        <v>44377</v>
      </c>
      <c r="H1467" t="s">
        <v>987</v>
      </c>
      <c r="I1467" t="s">
        <v>7233</v>
      </c>
      <c r="J1467" t="s">
        <v>1025</v>
      </c>
      <c r="K1467" t="s">
        <v>3351</v>
      </c>
      <c r="N1467" s="30"/>
      <c r="P1467" s="30"/>
      <c r="Q1467" s="30"/>
      <c r="R1467" s="30"/>
      <c r="S1467" s="30"/>
    </row>
    <row r="1468" spans="1:19" x14ac:dyDescent="0.25">
      <c r="A1468" t="s">
        <v>833</v>
      </c>
      <c r="B1468" t="s">
        <v>2407</v>
      </c>
      <c r="C1468" t="s">
        <v>244</v>
      </c>
      <c r="D1468" t="str">
        <f>VLOOKUP(C1468,'Programas-Mestrado'!$C:$D,2,0)</f>
        <v>PIPGEs</v>
      </c>
      <c r="E1468" t="s">
        <v>258</v>
      </c>
      <c r="F1468" s="10">
        <v>43709</v>
      </c>
      <c r="G1468" s="10">
        <v>43861</v>
      </c>
      <c r="H1468" t="s">
        <v>987</v>
      </c>
      <c r="I1468" t="s">
        <v>7233</v>
      </c>
      <c r="J1468" t="s">
        <v>1023</v>
      </c>
      <c r="K1468" t="s">
        <v>3351</v>
      </c>
      <c r="N1468" s="30"/>
      <c r="P1468" s="30"/>
      <c r="Q1468" s="30"/>
      <c r="R1468" s="30"/>
      <c r="S1468" s="30"/>
    </row>
    <row r="1469" spans="1:19" x14ac:dyDescent="0.25">
      <c r="A1469" t="s">
        <v>1274</v>
      </c>
      <c r="B1469" t="s">
        <v>2063</v>
      </c>
      <c r="C1469" t="s">
        <v>244</v>
      </c>
      <c r="D1469" t="str">
        <f>VLOOKUP(C1469,'Programas-Mestrado'!$C:$D,2,0)</f>
        <v>PIPGEs</v>
      </c>
      <c r="E1469" t="s">
        <v>258</v>
      </c>
      <c r="F1469" s="10">
        <v>43891</v>
      </c>
      <c r="G1469" s="10">
        <v>44286</v>
      </c>
      <c r="H1469" t="s">
        <v>987</v>
      </c>
      <c r="I1469" t="s">
        <v>7233</v>
      </c>
      <c r="J1469" t="s">
        <v>1030</v>
      </c>
      <c r="K1469" t="s">
        <v>3351</v>
      </c>
      <c r="N1469" s="30"/>
      <c r="P1469" s="30"/>
      <c r="Q1469" s="30"/>
      <c r="R1469" s="30"/>
      <c r="S1469" s="30"/>
    </row>
    <row r="1470" spans="1:19" x14ac:dyDescent="0.25">
      <c r="A1470" t="s">
        <v>128</v>
      </c>
      <c r="B1470" t="s">
        <v>2408</v>
      </c>
      <c r="C1470" t="s">
        <v>244</v>
      </c>
      <c r="D1470" t="str">
        <f>VLOOKUP(C1470,'Programas-Mestrado'!$C:$D,2,0)</f>
        <v>PIPGEs</v>
      </c>
      <c r="E1470" t="s">
        <v>258</v>
      </c>
      <c r="F1470" s="10">
        <v>43709</v>
      </c>
      <c r="G1470" s="10">
        <v>43861</v>
      </c>
      <c r="H1470" t="s">
        <v>987</v>
      </c>
      <c r="I1470" t="s">
        <v>7233</v>
      </c>
      <c r="J1470" t="s">
        <v>1024</v>
      </c>
      <c r="K1470" t="s">
        <v>3351</v>
      </c>
      <c r="N1470" s="30"/>
      <c r="P1470" s="30"/>
      <c r="Q1470" s="30"/>
      <c r="R1470" s="30"/>
      <c r="S1470" s="30"/>
    </row>
    <row r="1471" spans="1:19" x14ac:dyDescent="0.25">
      <c r="A1471" t="s">
        <v>970</v>
      </c>
      <c r="B1471" t="s">
        <v>1926</v>
      </c>
      <c r="C1471" t="s">
        <v>244</v>
      </c>
      <c r="D1471" t="str">
        <f>VLOOKUP(C1471,'Programas-Mestrado'!$C:$D,2,0)</f>
        <v>PIPGEs</v>
      </c>
      <c r="E1471" t="s">
        <v>258</v>
      </c>
      <c r="F1471" s="10">
        <v>43709</v>
      </c>
      <c r="G1471" s="10">
        <v>44255</v>
      </c>
      <c r="H1471" t="s">
        <v>987</v>
      </c>
      <c r="I1471" t="s">
        <v>7233</v>
      </c>
      <c r="J1471" t="s">
        <v>1025</v>
      </c>
      <c r="K1471" t="s">
        <v>3351</v>
      </c>
      <c r="N1471" s="30"/>
      <c r="P1471" s="30"/>
      <c r="Q1471" s="30"/>
      <c r="R1471" s="30"/>
      <c r="S1471" s="30"/>
    </row>
    <row r="1472" spans="1:19" x14ac:dyDescent="0.25">
      <c r="A1472" t="s">
        <v>3714</v>
      </c>
      <c r="B1472" t="s">
        <v>3750</v>
      </c>
      <c r="C1472" t="s">
        <v>244</v>
      </c>
      <c r="D1472" t="str">
        <f>VLOOKUP(C1472,'Programas-Mestrado'!$C:$D,2,0)</f>
        <v>PIPGEs</v>
      </c>
      <c r="E1472" t="s">
        <v>258</v>
      </c>
      <c r="F1472" s="10">
        <v>44256</v>
      </c>
      <c r="G1472" s="10">
        <v>44408</v>
      </c>
      <c r="H1472" t="s">
        <v>987</v>
      </c>
      <c r="I1472" t="s">
        <v>7233</v>
      </c>
      <c r="J1472" t="s">
        <v>3787</v>
      </c>
      <c r="K1472" t="s">
        <v>3351</v>
      </c>
      <c r="N1472" s="30"/>
      <c r="P1472" s="30"/>
      <c r="Q1472" s="30"/>
      <c r="R1472" s="30"/>
      <c r="S1472" s="30"/>
    </row>
    <row r="1473" spans="1:19" x14ac:dyDescent="0.25">
      <c r="A1473" t="s">
        <v>1275</v>
      </c>
      <c r="B1473" t="s">
        <v>2064</v>
      </c>
      <c r="C1473" t="s">
        <v>244</v>
      </c>
      <c r="D1473" t="str">
        <f>VLOOKUP(C1473,'Programas-Mestrado'!$C:$D,2,0)</f>
        <v>PIPGEs</v>
      </c>
      <c r="E1473" t="s">
        <v>258</v>
      </c>
      <c r="F1473" s="10">
        <v>43891</v>
      </c>
      <c r="G1473" s="10">
        <v>44408</v>
      </c>
      <c r="H1473" t="s">
        <v>987</v>
      </c>
      <c r="I1473" t="s">
        <v>7233</v>
      </c>
      <c r="J1473" t="s">
        <v>3787</v>
      </c>
      <c r="K1473" t="s">
        <v>3351</v>
      </c>
      <c r="N1473" s="30"/>
      <c r="P1473" s="30"/>
      <c r="Q1473" s="30"/>
      <c r="R1473" s="30"/>
      <c r="S1473" s="30"/>
    </row>
    <row r="1474" spans="1:19" x14ac:dyDescent="0.25">
      <c r="A1474" t="s">
        <v>1276</v>
      </c>
      <c r="B1474" t="s">
        <v>2065</v>
      </c>
      <c r="C1474" t="s">
        <v>244</v>
      </c>
      <c r="D1474" t="str">
        <f>VLOOKUP(C1474,'Programas-Mestrado'!$C:$D,2,0)</f>
        <v>PIPGEs</v>
      </c>
      <c r="E1474" t="s">
        <v>258</v>
      </c>
      <c r="F1474" s="10">
        <v>43891</v>
      </c>
      <c r="G1474" s="10">
        <v>44408</v>
      </c>
      <c r="H1474" t="s">
        <v>987</v>
      </c>
      <c r="I1474" t="s">
        <v>7233</v>
      </c>
      <c r="J1474" t="s">
        <v>3787</v>
      </c>
      <c r="K1474" t="s">
        <v>3351</v>
      </c>
      <c r="N1474" s="30"/>
      <c r="P1474" s="30"/>
      <c r="Q1474" s="30"/>
      <c r="R1474" s="30"/>
      <c r="S1474" s="30"/>
    </row>
    <row r="1475" spans="1:19" x14ac:dyDescent="0.25">
      <c r="A1475" t="s">
        <v>3715</v>
      </c>
      <c r="B1475" t="s">
        <v>3751</v>
      </c>
      <c r="C1475" t="s">
        <v>244</v>
      </c>
      <c r="D1475" t="str">
        <f>VLOOKUP(C1475,'Programas-Mestrado'!$C:$D,2,0)</f>
        <v>PIPGEs</v>
      </c>
      <c r="E1475" t="s">
        <v>258</v>
      </c>
      <c r="F1475" s="10">
        <v>44256</v>
      </c>
      <c r="G1475" s="10">
        <v>44408</v>
      </c>
      <c r="H1475" t="s">
        <v>987</v>
      </c>
      <c r="I1475" t="s">
        <v>7233</v>
      </c>
      <c r="J1475" t="s">
        <v>3787</v>
      </c>
      <c r="K1475" t="s">
        <v>3351</v>
      </c>
      <c r="N1475" s="30"/>
      <c r="P1475" s="30"/>
      <c r="Q1475" s="30"/>
      <c r="R1475" s="30"/>
      <c r="S1475" s="30"/>
    </row>
    <row r="1476" spans="1:19" x14ac:dyDescent="0.25">
      <c r="A1476" t="s">
        <v>990</v>
      </c>
      <c r="B1476" t="s">
        <v>1927</v>
      </c>
      <c r="C1476" t="s">
        <v>244</v>
      </c>
      <c r="D1476" t="str">
        <f>VLOOKUP(C1476,'Programas-Mestrado'!$C:$D,2,0)</f>
        <v>PIPGEs</v>
      </c>
      <c r="E1476" t="s">
        <v>258</v>
      </c>
      <c r="F1476" s="10">
        <v>43739</v>
      </c>
      <c r="G1476" s="10">
        <v>44255</v>
      </c>
      <c r="H1476" t="s">
        <v>987</v>
      </c>
      <c r="I1476" t="s">
        <v>7233</v>
      </c>
      <c r="J1476" t="s">
        <v>1025</v>
      </c>
      <c r="K1476" t="s">
        <v>3351</v>
      </c>
      <c r="N1476" s="30"/>
      <c r="P1476" s="30"/>
      <c r="Q1476" s="30"/>
      <c r="R1476" s="30"/>
      <c r="S1476" s="30"/>
    </row>
    <row r="1477" spans="1:19" x14ac:dyDescent="0.25">
      <c r="A1477" t="s">
        <v>3716</v>
      </c>
      <c r="B1477" t="s">
        <v>3752</v>
      </c>
      <c r="C1477" t="s">
        <v>244</v>
      </c>
      <c r="D1477" t="str">
        <f>VLOOKUP(C1477,'Programas-Mestrado'!$C:$D,2,0)</f>
        <v>PIPGEs</v>
      </c>
      <c r="E1477" t="s">
        <v>258</v>
      </c>
      <c r="F1477" s="10">
        <v>44256</v>
      </c>
      <c r="G1477" s="10">
        <v>44286</v>
      </c>
      <c r="H1477" t="s">
        <v>987</v>
      </c>
      <c r="I1477" t="s">
        <v>7233</v>
      </c>
      <c r="J1477" t="s">
        <v>1025</v>
      </c>
      <c r="K1477" t="s">
        <v>3351</v>
      </c>
      <c r="N1477" s="30"/>
      <c r="P1477" s="30"/>
      <c r="Q1477" s="30"/>
      <c r="R1477" s="30"/>
      <c r="S1477" s="30"/>
    </row>
    <row r="1478" spans="1:19" x14ac:dyDescent="0.25">
      <c r="A1478" t="s">
        <v>3716</v>
      </c>
      <c r="B1478" t="s">
        <v>3981</v>
      </c>
      <c r="C1478" t="s">
        <v>244</v>
      </c>
      <c r="D1478" t="str">
        <f>VLOOKUP(C1478,'Programas-Mestrado'!$C:$D,2,0)</f>
        <v>PIPGEs</v>
      </c>
      <c r="E1478" t="s">
        <v>258</v>
      </c>
      <c r="F1478" s="10">
        <v>44378</v>
      </c>
      <c r="G1478" s="10">
        <v>44408</v>
      </c>
      <c r="H1478" t="s">
        <v>987</v>
      </c>
      <c r="I1478" t="s">
        <v>7233</v>
      </c>
      <c r="J1478" t="s">
        <v>3787</v>
      </c>
      <c r="K1478" t="s">
        <v>3351</v>
      </c>
      <c r="N1478" s="30"/>
      <c r="P1478" s="30"/>
      <c r="Q1478" s="30"/>
      <c r="R1478" s="30"/>
      <c r="S1478" s="30"/>
    </row>
    <row r="1479" spans="1:19" x14ac:dyDescent="0.25">
      <c r="A1479" t="s">
        <v>3849</v>
      </c>
      <c r="B1479" t="s">
        <v>3858</v>
      </c>
      <c r="C1479" t="s">
        <v>244</v>
      </c>
      <c r="D1479" t="str">
        <f>VLOOKUP(C1479,'Programas-Mestrado'!$C:$D,2,0)</f>
        <v>PIPGEs</v>
      </c>
      <c r="E1479" t="s">
        <v>258</v>
      </c>
      <c r="F1479" s="10">
        <v>44287</v>
      </c>
      <c r="G1479" s="10">
        <v>44408</v>
      </c>
      <c r="H1479" t="s">
        <v>987</v>
      </c>
      <c r="I1479" t="s">
        <v>7233</v>
      </c>
      <c r="J1479" t="s">
        <v>3787</v>
      </c>
      <c r="K1479" t="s">
        <v>3351</v>
      </c>
      <c r="N1479" s="30"/>
      <c r="P1479" s="30"/>
      <c r="Q1479" s="30"/>
      <c r="R1479" s="30"/>
      <c r="S1479" s="30"/>
    </row>
    <row r="1480" spans="1:19" x14ac:dyDescent="0.25">
      <c r="A1480" t="s">
        <v>3850</v>
      </c>
      <c r="B1480" t="s">
        <v>3859</v>
      </c>
      <c r="C1480" t="s">
        <v>244</v>
      </c>
      <c r="D1480" t="str">
        <f>VLOOKUP(C1480,'Programas-Mestrado'!$C:$D,2,0)</f>
        <v>PIPGEs</v>
      </c>
      <c r="E1480" t="s">
        <v>258</v>
      </c>
      <c r="F1480" s="10">
        <v>44287</v>
      </c>
      <c r="G1480" s="10">
        <v>44408</v>
      </c>
      <c r="H1480" t="s">
        <v>987</v>
      </c>
      <c r="I1480" t="s">
        <v>7233</v>
      </c>
      <c r="J1480" t="s">
        <v>3787</v>
      </c>
      <c r="K1480" t="s">
        <v>3351</v>
      </c>
      <c r="N1480" s="30"/>
      <c r="P1480" s="30"/>
      <c r="Q1480" s="30"/>
      <c r="R1480" s="30"/>
      <c r="S1480" s="30"/>
    </row>
    <row r="1481" spans="1:19" x14ac:dyDescent="0.25">
      <c r="A1481" t="s">
        <v>1277</v>
      </c>
      <c r="B1481" t="s">
        <v>2066</v>
      </c>
      <c r="C1481" t="s">
        <v>244</v>
      </c>
      <c r="D1481" t="str">
        <f>VLOOKUP(C1481,'Programas-Mestrado'!$C:$D,2,0)</f>
        <v>PIPGEs</v>
      </c>
      <c r="E1481" t="s">
        <v>258</v>
      </c>
      <c r="F1481" s="10">
        <v>43891</v>
      </c>
      <c r="G1481" s="10">
        <v>44408</v>
      </c>
      <c r="H1481" t="s">
        <v>987</v>
      </c>
      <c r="I1481" t="s">
        <v>7233</v>
      </c>
      <c r="J1481" t="s">
        <v>3787</v>
      </c>
      <c r="K1481" t="s">
        <v>3351</v>
      </c>
      <c r="N1481" s="30"/>
      <c r="P1481" s="30"/>
      <c r="Q1481" s="30"/>
      <c r="R1481" s="30"/>
      <c r="S1481" s="30"/>
    </row>
    <row r="1482" spans="1:19" x14ac:dyDescent="0.25">
      <c r="A1482" t="s">
        <v>1164</v>
      </c>
      <c r="B1482" t="s">
        <v>1928</v>
      </c>
      <c r="C1482" t="s">
        <v>244</v>
      </c>
      <c r="D1482" t="str">
        <f>VLOOKUP(C1482,'Programas-Mestrado'!$C:$D,2,0)</f>
        <v>PIPGEs</v>
      </c>
      <c r="E1482" t="s">
        <v>258</v>
      </c>
      <c r="F1482" s="10">
        <v>43891</v>
      </c>
      <c r="G1482" s="10">
        <v>44408</v>
      </c>
      <c r="H1482" t="s">
        <v>987</v>
      </c>
      <c r="I1482" t="s">
        <v>7233</v>
      </c>
      <c r="J1482" t="s">
        <v>3787</v>
      </c>
      <c r="K1482" t="s">
        <v>3351</v>
      </c>
      <c r="N1482" s="30"/>
      <c r="P1482" s="30"/>
      <c r="Q1482" s="30"/>
      <c r="R1482" s="30"/>
      <c r="S1482" s="30"/>
    </row>
    <row r="1483" spans="1:19" x14ac:dyDescent="0.25">
      <c r="A1483" t="s">
        <v>574</v>
      </c>
      <c r="B1483" t="s">
        <v>1929</v>
      </c>
      <c r="C1483" t="s">
        <v>232</v>
      </c>
      <c r="D1483" t="str">
        <f>VLOOKUP(C1483,'Programas-Mestrado'!$C:$D,2,0)</f>
        <v>PPGCAm</v>
      </c>
      <c r="E1483" t="s">
        <v>517</v>
      </c>
      <c r="F1483" s="10">
        <v>43709</v>
      </c>
      <c r="G1483" s="10">
        <v>44347</v>
      </c>
      <c r="H1483" t="s">
        <v>987</v>
      </c>
      <c r="I1483" t="s">
        <v>7233</v>
      </c>
      <c r="J1483" t="s">
        <v>1025</v>
      </c>
      <c r="K1483" t="s">
        <v>3351</v>
      </c>
      <c r="N1483" s="30"/>
      <c r="P1483" s="30"/>
      <c r="Q1483" s="30"/>
      <c r="R1483" s="30"/>
      <c r="S1483" s="30"/>
    </row>
    <row r="1484" spans="1:19" x14ac:dyDescent="0.25">
      <c r="A1484" t="s">
        <v>3598</v>
      </c>
      <c r="B1484" t="s">
        <v>3673</v>
      </c>
      <c r="C1484" t="s">
        <v>232</v>
      </c>
      <c r="D1484" t="str">
        <f>VLOOKUP(C1484,'Programas-Mestrado'!$C:$D,2,0)</f>
        <v>PPGCAm</v>
      </c>
      <c r="E1484" t="s">
        <v>517</v>
      </c>
      <c r="F1484" s="10">
        <v>44256</v>
      </c>
      <c r="G1484" s="10">
        <v>44773</v>
      </c>
      <c r="H1484" t="s">
        <v>987</v>
      </c>
      <c r="I1484" t="s">
        <v>7233</v>
      </c>
      <c r="J1484" t="s">
        <v>1025</v>
      </c>
      <c r="K1484" t="s">
        <v>3351</v>
      </c>
      <c r="N1484" s="30"/>
      <c r="P1484" s="30"/>
      <c r="Q1484" s="30"/>
      <c r="R1484" s="30"/>
      <c r="S1484" s="30"/>
    </row>
    <row r="1485" spans="1:19" x14ac:dyDescent="0.25">
      <c r="A1485" t="s">
        <v>3474</v>
      </c>
      <c r="B1485" t="s">
        <v>3488</v>
      </c>
      <c r="C1485" t="s">
        <v>232</v>
      </c>
      <c r="D1485" t="str">
        <f>VLOOKUP(C1485,'Programas-Mestrado'!$C:$D,2,0)</f>
        <v>PPGCAm</v>
      </c>
      <c r="E1485" t="s">
        <v>517</v>
      </c>
      <c r="F1485" s="10">
        <v>44105</v>
      </c>
      <c r="G1485" s="10">
        <v>44620</v>
      </c>
      <c r="H1485" t="s">
        <v>987</v>
      </c>
      <c r="I1485" t="s">
        <v>7233</v>
      </c>
      <c r="J1485" t="s">
        <v>1025</v>
      </c>
      <c r="K1485" t="s">
        <v>3351</v>
      </c>
      <c r="N1485" s="30"/>
      <c r="P1485" s="30"/>
      <c r="Q1485" s="30"/>
      <c r="R1485" s="30"/>
      <c r="S1485" s="30"/>
    </row>
    <row r="1486" spans="1:19" x14ac:dyDescent="0.25">
      <c r="A1486" t="s">
        <v>1165</v>
      </c>
      <c r="B1486" t="s">
        <v>1930</v>
      </c>
      <c r="C1486" t="s">
        <v>232</v>
      </c>
      <c r="D1486" t="str">
        <f>VLOOKUP(C1486,'Programas-Mestrado'!$C:$D,2,0)</f>
        <v>PPGCAm</v>
      </c>
      <c r="E1486" t="s">
        <v>517</v>
      </c>
      <c r="F1486" s="10">
        <v>43891</v>
      </c>
      <c r="G1486" s="10">
        <v>44773</v>
      </c>
      <c r="H1486" t="s">
        <v>987</v>
      </c>
      <c r="I1486" t="s">
        <v>7233</v>
      </c>
      <c r="J1486" t="s">
        <v>1025</v>
      </c>
      <c r="K1486" t="s">
        <v>3351</v>
      </c>
      <c r="N1486" s="30"/>
      <c r="P1486" s="30"/>
      <c r="Q1486" s="30"/>
      <c r="R1486" s="30"/>
      <c r="S1486" s="30"/>
    </row>
    <row r="1487" spans="1:19" x14ac:dyDescent="0.25">
      <c r="A1487" t="s">
        <v>1166</v>
      </c>
      <c r="B1487" t="s">
        <v>1931</v>
      </c>
      <c r="C1487" t="s">
        <v>232</v>
      </c>
      <c r="D1487" t="str">
        <f>VLOOKUP(C1487,'Programas-Mestrado'!$C:$D,2,0)</f>
        <v>PPGCAm</v>
      </c>
      <c r="E1487" t="s">
        <v>517</v>
      </c>
      <c r="F1487" s="10">
        <v>43891</v>
      </c>
      <c r="G1487" s="10">
        <v>44620</v>
      </c>
      <c r="H1487" t="s">
        <v>987</v>
      </c>
      <c r="I1487" t="s">
        <v>7233</v>
      </c>
      <c r="J1487" t="s">
        <v>1025</v>
      </c>
      <c r="K1487" t="s">
        <v>3351</v>
      </c>
      <c r="N1487" s="30"/>
      <c r="P1487" s="30"/>
      <c r="Q1487" s="30"/>
      <c r="R1487" s="30"/>
      <c r="S1487" s="30"/>
    </row>
    <row r="1488" spans="1:19" x14ac:dyDescent="0.25">
      <c r="A1488" t="s">
        <v>575</v>
      </c>
      <c r="B1488" t="s">
        <v>2409</v>
      </c>
      <c r="C1488" t="s">
        <v>232</v>
      </c>
      <c r="D1488" t="str">
        <f>VLOOKUP(C1488,'Programas-Mestrado'!$C:$D,2,0)</f>
        <v>PPGCAm</v>
      </c>
      <c r="E1488" t="s">
        <v>517</v>
      </c>
      <c r="F1488" s="10">
        <v>43709</v>
      </c>
      <c r="G1488" s="10">
        <v>43890</v>
      </c>
      <c r="H1488" t="s">
        <v>987</v>
      </c>
      <c r="I1488" t="s">
        <v>7233</v>
      </c>
      <c r="J1488" t="s">
        <v>1025</v>
      </c>
      <c r="K1488" t="s">
        <v>3351</v>
      </c>
      <c r="N1488" s="30"/>
      <c r="P1488" s="30"/>
      <c r="Q1488" s="30"/>
      <c r="R1488" s="30"/>
      <c r="S1488" s="30"/>
    </row>
    <row r="1489" spans="1:19" x14ac:dyDescent="0.25">
      <c r="A1489" t="s">
        <v>547</v>
      </c>
      <c r="B1489" t="s">
        <v>1932</v>
      </c>
      <c r="C1489" t="s">
        <v>232</v>
      </c>
      <c r="D1489" t="str">
        <f>VLOOKUP(C1489,'Programas-Mestrado'!$C:$D,2,0)</f>
        <v>PPGCAm</v>
      </c>
      <c r="E1489" t="s">
        <v>517</v>
      </c>
      <c r="F1489" s="10">
        <v>43709</v>
      </c>
      <c r="G1489" s="10">
        <v>44347</v>
      </c>
      <c r="H1489" t="s">
        <v>987</v>
      </c>
      <c r="I1489" t="s">
        <v>7233</v>
      </c>
      <c r="J1489" t="s">
        <v>1025</v>
      </c>
      <c r="K1489" t="s">
        <v>3351</v>
      </c>
      <c r="N1489" s="30"/>
      <c r="P1489" s="30"/>
      <c r="Q1489" s="30"/>
      <c r="R1489" s="30"/>
      <c r="S1489" s="30"/>
    </row>
    <row r="1490" spans="1:19" x14ac:dyDescent="0.25">
      <c r="A1490" t="s">
        <v>306</v>
      </c>
      <c r="B1490" t="s">
        <v>2410</v>
      </c>
      <c r="C1490" t="s">
        <v>232</v>
      </c>
      <c r="D1490" t="str">
        <f>VLOOKUP(C1490,'Programas-Mestrado'!$C:$D,2,0)</f>
        <v>PPGCAm</v>
      </c>
      <c r="E1490" t="s">
        <v>517</v>
      </c>
      <c r="F1490" s="10">
        <v>43709</v>
      </c>
      <c r="G1490" s="10">
        <v>43890</v>
      </c>
      <c r="H1490" t="s">
        <v>987</v>
      </c>
      <c r="I1490" t="s">
        <v>7233</v>
      </c>
      <c r="J1490" t="s">
        <v>1025</v>
      </c>
      <c r="K1490" t="s">
        <v>3351</v>
      </c>
      <c r="N1490" s="30"/>
      <c r="P1490" s="30"/>
      <c r="Q1490" s="30"/>
      <c r="R1490" s="30"/>
      <c r="S1490" s="30"/>
    </row>
    <row r="1491" spans="1:19" x14ac:dyDescent="0.25">
      <c r="A1491" t="s">
        <v>307</v>
      </c>
      <c r="B1491" t="s">
        <v>1933</v>
      </c>
      <c r="C1491" t="s">
        <v>232</v>
      </c>
      <c r="D1491" t="str">
        <f>VLOOKUP(C1491,'Programas-Mestrado'!$C:$D,2,0)</f>
        <v>PPGCAm</v>
      </c>
      <c r="E1491" t="s">
        <v>517</v>
      </c>
      <c r="F1491" s="10">
        <v>43709</v>
      </c>
      <c r="G1491" s="10">
        <v>44255</v>
      </c>
      <c r="H1491" t="s">
        <v>987</v>
      </c>
      <c r="I1491" t="s">
        <v>7233</v>
      </c>
      <c r="J1491" t="s">
        <v>1025</v>
      </c>
      <c r="K1491" t="s">
        <v>3351</v>
      </c>
      <c r="N1491" s="30"/>
      <c r="P1491" s="30"/>
      <c r="Q1491" s="30"/>
      <c r="R1491" s="30"/>
      <c r="S1491" s="30"/>
    </row>
    <row r="1492" spans="1:19" x14ac:dyDescent="0.25">
      <c r="A1492" t="s">
        <v>3910</v>
      </c>
      <c r="B1492" t="s">
        <v>3928</v>
      </c>
      <c r="C1492" t="s">
        <v>232</v>
      </c>
      <c r="D1492" t="str">
        <f>VLOOKUP(C1492,'Programas-Mestrado'!$C:$D,2,0)</f>
        <v>PPGCAm</v>
      </c>
      <c r="E1492" t="s">
        <v>517</v>
      </c>
      <c r="F1492" s="10">
        <v>44348</v>
      </c>
      <c r="G1492" s="10">
        <v>45138</v>
      </c>
      <c r="H1492" t="s">
        <v>987</v>
      </c>
      <c r="I1492" t="s">
        <v>7233</v>
      </c>
      <c r="J1492" t="s">
        <v>1025</v>
      </c>
      <c r="K1492" t="s">
        <v>3351</v>
      </c>
      <c r="N1492" s="30"/>
      <c r="P1492" s="30"/>
      <c r="Q1492" s="30"/>
      <c r="R1492" s="30"/>
      <c r="S1492" s="30"/>
    </row>
    <row r="1493" spans="1:19" x14ac:dyDescent="0.25">
      <c r="A1493" t="s">
        <v>3599</v>
      </c>
      <c r="B1493" t="s">
        <v>3674</v>
      </c>
      <c r="C1493" t="s">
        <v>232</v>
      </c>
      <c r="D1493" t="str">
        <f>VLOOKUP(C1493,'Programas-Mestrado'!$C:$D,2,0)</f>
        <v>PPGCAm</v>
      </c>
      <c r="E1493" t="s">
        <v>517</v>
      </c>
      <c r="F1493" s="10">
        <v>44256</v>
      </c>
      <c r="G1493" s="10">
        <v>44620</v>
      </c>
      <c r="H1493" t="s">
        <v>987</v>
      </c>
      <c r="I1493" t="s">
        <v>7233</v>
      </c>
      <c r="J1493" t="s">
        <v>1025</v>
      </c>
      <c r="K1493" t="s">
        <v>3351</v>
      </c>
      <c r="N1493" s="30"/>
      <c r="P1493" s="30"/>
      <c r="Q1493" s="30"/>
      <c r="R1493" s="30"/>
      <c r="S1493" s="30"/>
    </row>
    <row r="1494" spans="1:19" x14ac:dyDescent="0.25">
      <c r="A1494" t="s">
        <v>4352</v>
      </c>
      <c r="B1494" t="s">
        <v>4457</v>
      </c>
      <c r="C1494" t="s">
        <v>232</v>
      </c>
      <c r="D1494" t="str">
        <f>VLOOKUP(C1494,'Programas-Mestrado'!$C:$D,2,0)</f>
        <v>PPGCAm</v>
      </c>
      <c r="E1494" t="s">
        <v>517</v>
      </c>
      <c r="F1494" s="10">
        <v>44621</v>
      </c>
      <c r="G1494" s="10">
        <v>44773</v>
      </c>
      <c r="H1494" t="s">
        <v>987</v>
      </c>
      <c r="I1494" t="s">
        <v>7233</v>
      </c>
      <c r="J1494" t="s">
        <v>1023</v>
      </c>
      <c r="K1494" t="s">
        <v>3351</v>
      </c>
      <c r="N1494" s="30"/>
      <c r="P1494" s="30"/>
      <c r="Q1494" s="30"/>
      <c r="R1494" s="30"/>
      <c r="S1494" s="30"/>
    </row>
    <row r="1495" spans="1:19" x14ac:dyDescent="0.25">
      <c r="A1495" t="s">
        <v>308</v>
      </c>
      <c r="B1495" t="s">
        <v>1934</v>
      </c>
      <c r="C1495" t="s">
        <v>232</v>
      </c>
      <c r="D1495" t="str">
        <f>VLOOKUP(C1495,'Programas-Mestrado'!$C:$D,2,0)</f>
        <v>PPGCAm</v>
      </c>
      <c r="E1495" t="s">
        <v>517</v>
      </c>
      <c r="F1495" s="10">
        <v>43709</v>
      </c>
      <c r="G1495" s="10">
        <v>44255</v>
      </c>
      <c r="H1495" t="s">
        <v>987</v>
      </c>
      <c r="I1495" t="s">
        <v>7233</v>
      </c>
      <c r="J1495" t="s">
        <v>1025</v>
      </c>
      <c r="K1495" t="s">
        <v>3351</v>
      </c>
      <c r="N1495" s="30"/>
      <c r="P1495" s="30"/>
      <c r="Q1495" s="30"/>
      <c r="R1495" s="30"/>
      <c r="S1495" s="30"/>
    </row>
    <row r="1496" spans="1:19" x14ac:dyDescent="0.25">
      <c r="A1496" t="s">
        <v>1167</v>
      </c>
      <c r="B1496" t="s">
        <v>1935</v>
      </c>
      <c r="C1496" t="s">
        <v>232</v>
      </c>
      <c r="D1496" t="str">
        <f>VLOOKUP(C1496,'Programas-Mestrado'!$C:$D,2,0)</f>
        <v>PPGCAm</v>
      </c>
      <c r="E1496" t="s">
        <v>517</v>
      </c>
      <c r="F1496" s="10">
        <v>43891</v>
      </c>
      <c r="G1496" s="10">
        <v>44620</v>
      </c>
      <c r="H1496" t="s">
        <v>987</v>
      </c>
      <c r="I1496" t="s">
        <v>7233</v>
      </c>
      <c r="J1496" t="s">
        <v>1025</v>
      </c>
      <c r="K1496" t="s">
        <v>3351</v>
      </c>
      <c r="N1496" s="30"/>
      <c r="P1496" s="30"/>
      <c r="Q1496" s="30"/>
      <c r="R1496" s="30"/>
      <c r="S1496" s="30"/>
    </row>
    <row r="1497" spans="1:19" x14ac:dyDescent="0.25">
      <c r="A1497" t="s">
        <v>309</v>
      </c>
      <c r="B1497" t="s">
        <v>1936</v>
      </c>
      <c r="C1497" t="s">
        <v>232</v>
      </c>
      <c r="D1497" t="str">
        <f>VLOOKUP(C1497,'Programas-Mestrado'!$C:$D,2,0)</f>
        <v>PPGCAm</v>
      </c>
      <c r="E1497" t="s">
        <v>517</v>
      </c>
      <c r="F1497" s="10">
        <v>43709</v>
      </c>
      <c r="G1497" s="10">
        <v>44286</v>
      </c>
      <c r="H1497" t="s">
        <v>987</v>
      </c>
      <c r="I1497" t="s">
        <v>7233</v>
      </c>
      <c r="J1497" t="s">
        <v>1025</v>
      </c>
      <c r="K1497" t="s">
        <v>3351</v>
      </c>
      <c r="N1497" s="30"/>
      <c r="P1497" s="30"/>
      <c r="Q1497" s="30"/>
      <c r="R1497" s="30"/>
      <c r="S1497" s="30"/>
    </row>
    <row r="1498" spans="1:19" x14ac:dyDescent="0.25">
      <c r="A1498" t="s">
        <v>1168</v>
      </c>
      <c r="B1498" t="s">
        <v>1937</v>
      </c>
      <c r="C1498" t="s">
        <v>232</v>
      </c>
      <c r="D1498" t="str">
        <f>VLOOKUP(C1498,'Programas-Mestrado'!$C:$D,2,0)</f>
        <v>PPGCAm</v>
      </c>
      <c r="E1498" t="s">
        <v>517</v>
      </c>
      <c r="F1498" s="10">
        <v>43891</v>
      </c>
      <c r="G1498" s="10">
        <v>44592</v>
      </c>
      <c r="H1498" t="s">
        <v>987</v>
      </c>
      <c r="I1498" t="s">
        <v>7233</v>
      </c>
      <c r="J1498" t="s">
        <v>1025</v>
      </c>
      <c r="K1498" t="s">
        <v>3351</v>
      </c>
      <c r="N1498" s="30"/>
      <c r="P1498" s="30"/>
      <c r="Q1498" s="30"/>
      <c r="R1498" s="30"/>
      <c r="S1498" s="30"/>
    </row>
    <row r="1499" spans="1:19" x14ac:dyDescent="0.25">
      <c r="A1499" t="s">
        <v>757</v>
      </c>
      <c r="B1499" t="s">
        <v>4459</v>
      </c>
      <c r="C1499" t="s">
        <v>232</v>
      </c>
      <c r="D1499" t="str">
        <f>VLOOKUP(C1499,'Programas-Mestrado'!$C:$D,2,0)</f>
        <v>PPGCAm</v>
      </c>
      <c r="E1499" t="s">
        <v>517</v>
      </c>
      <c r="F1499" s="10">
        <v>44621</v>
      </c>
      <c r="G1499" s="10">
        <v>44834</v>
      </c>
      <c r="H1499" t="s">
        <v>987</v>
      </c>
      <c r="I1499" t="s">
        <v>7233</v>
      </c>
      <c r="J1499" t="s">
        <v>1025</v>
      </c>
      <c r="K1499" t="s">
        <v>3351</v>
      </c>
      <c r="N1499" s="30"/>
      <c r="P1499" s="30"/>
      <c r="Q1499" s="30"/>
      <c r="R1499" s="30"/>
      <c r="S1499" s="30"/>
    </row>
    <row r="1500" spans="1:19" x14ac:dyDescent="0.25">
      <c r="A1500" t="s">
        <v>3600</v>
      </c>
      <c r="B1500" t="s">
        <v>3675</v>
      </c>
      <c r="C1500" t="s">
        <v>232</v>
      </c>
      <c r="D1500" t="str">
        <f>VLOOKUP(C1500,'Programas-Mestrado'!$C:$D,2,0)</f>
        <v>PPGCAm</v>
      </c>
      <c r="E1500" t="s">
        <v>517</v>
      </c>
      <c r="F1500" s="10">
        <v>44256</v>
      </c>
      <c r="G1500" s="10">
        <v>44620</v>
      </c>
      <c r="H1500" t="s">
        <v>987</v>
      </c>
      <c r="I1500" t="s">
        <v>7233</v>
      </c>
      <c r="J1500" t="s">
        <v>1025</v>
      </c>
      <c r="K1500" t="s">
        <v>3351</v>
      </c>
      <c r="N1500" s="30"/>
      <c r="P1500" s="30"/>
      <c r="Q1500" s="30"/>
      <c r="R1500" s="30"/>
      <c r="S1500" s="30"/>
    </row>
    <row r="1501" spans="1:19" x14ac:dyDescent="0.25">
      <c r="A1501" t="s">
        <v>310</v>
      </c>
      <c r="B1501" t="s">
        <v>2411</v>
      </c>
      <c r="C1501" t="s">
        <v>232</v>
      </c>
      <c r="D1501" t="str">
        <f>VLOOKUP(C1501,'Programas-Mestrado'!$C:$D,2,0)</f>
        <v>PPGCAm</v>
      </c>
      <c r="E1501" t="s">
        <v>517</v>
      </c>
      <c r="F1501" s="10">
        <v>43709</v>
      </c>
      <c r="G1501" s="10">
        <v>43890</v>
      </c>
      <c r="H1501" t="s">
        <v>987</v>
      </c>
      <c r="I1501" t="s">
        <v>7233</v>
      </c>
      <c r="J1501" t="s">
        <v>1023</v>
      </c>
      <c r="K1501" t="s">
        <v>3351</v>
      </c>
      <c r="N1501" s="30"/>
      <c r="P1501" s="30"/>
      <c r="Q1501" s="30"/>
      <c r="R1501" s="30"/>
      <c r="S1501" s="30"/>
    </row>
    <row r="1502" spans="1:19" x14ac:dyDescent="0.25">
      <c r="A1502" t="s">
        <v>4355</v>
      </c>
      <c r="B1502" t="s">
        <v>4461</v>
      </c>
      <c r="C1502" t="s">
        <v>232</v>
      </c>
      <c r="D1502" t="str">
        <f>VLOOKUP(C1502,'Programas-Mestrado'!$C:$D,2,0)</f>
        <v>PPGCAm</v>
      </c>
      <c r="E1502" t="s">
        <v>517</v>
      </c>
      <c r="F1502" s="10">
        <v>44621</v>
      </c>
      <c r="G1502" s="10">
        <v>45351</v>
      </c>
      <c r="H1502" t="s">
        <v>987</v>
      </c>
      <c r="I1502" t="s">
        <v>7233</v>
      </c>
      <c r="J1502" t="s">
        <v>1024</v>
      </c>
      <c r="K1502" t="s">
        <v>3351</v>
      </c>
      <c r="N1502" s="30"/>
      <c r="P1502" s="30"/>
      <c r="Q1502" s="30"/>
      <c r="R1502" s="30"/>
      <c r="S1502" s="30"/>
    </row>
    <row r="1503" spans="1:19" x14ac:dyDescent="0.25">
      <c r="A1503" t="s">
        <v>930</v>
      </c>
      <c r="B1503" t="s">
        <v>1938</v>
      </c>
      <c r="C1503" t="s">
        <v>232</v>
      </c>
      <c r="D1503" t="str">
        <f>VLOOKUP(C1503,'Programas-Mestrado'!$C:$D,2,0)</f>
        <v>PPGCAm</v>
      </c>
      <c r="E1503" t="s">
        <v>517</v>
      </c>
      <c r="F1503" s="10">
        <v>43709</v>
      </c>
      <c r="G1503" s="10">
        <v>44255</v>
      </c>
      <c r="H1503" t="s">
        <v>987</v>
      </c>
      <c r="I1503" t="s">
        <v>7233</v>
      </c>
      <c r="J1503" t="s">
        <v>1025</v>
      </c>
      <c r="K1503" t="s">
        <v>3351</v>
      </c>
      <c r="N1503" s="30"/>
      <c r="P1503" s="30"/>
      <c r="Q1503" s="30"/>
      <c r="R1503" s="30"/>
      <c r="S1503" s="30"/>
    </row>
    <row r="1504" spans="1:19" x14ac:dyDescent="0.25">
      <c r="A1504" t="s">
        <v>3911</v>
      </c>
      <c r="B1504" t="s">
        <v>3929</v>
      </c>
      <c r="C1504" t="s">
        <v>232</v>
      </c>
      <c r="D1504" t="str">
        <f>VLOOKUP(C1504,'Programas-Mestrado'!$C:$D,2,0)</f>
        <v>PPGCAm</v>
      </c>
      <c r="E1504" t="s">
        <v>517</v>
      </c>
      <c r="F1504" s="10">
        <v>44348</v>
      </c>
      <c r="G1504" s="10">
        <v>45169</v>
      </c>
      <c r="H1504" t="s">
        <v>987</v>
      </c>
      <c r="I1504" t="s">
        <v>7233</v>
      </c>
      <c r="J1504" t="s">
        <v>1025</v>
      </c>
      <c r="K1504" t="s">
        <v>3351</v>
      </c>
      <c r="N1504" s="30"/>
      <c r="P1504" s="30"/>
      <c r="Q1504" s="30"/>
      <c r="R1504" s="30"/>
      <c r="S1504" s="30"/>
    </row>
    <row r="1505" spans="1:19" x14ac:dyDescent="0.25">
      <c r="A1505" t="s">
        <v>3601</v>
      </c>
      <c r="B1505" t="s">
        <v>3676</v>
      </c>
      <c r="C1505" t="s">
        <v>232</v>
      </c>
      <c r="D1505" t="str">
        <f>VLOOKUP(C1505,'Programas-Mestrado'!$C:$D,2,0)</f>
        <v>PPGCAm</v>
      </c>
      <c r="E1505" t="s">
        <v>517</v>
      </c>
      <c r="F1505" s="10">
        <v>44256</v>
      </c>
      <c r="G1505" s="10">
        <v>44620</v>
      </c>
      <c r="H1505" t="s">
        <v>987</v>
      </c>
      <c r="I1505" t="s">
        <v>7233</v>
      </c>
      <c r="J1505" t="s">
        <v>1025</v>
      </c>
      <c r="K1505" t="s">
        <v>3351</v>
      </c>
      <c r="N1505" s="30"/>
      <c r="P1505" s="30"/>
      <c r="Q1505" s="30"/>
      <c r="R1505" s="30"/>
      <c r="S1505" s="30"/>
    </row>
    <row r="1506" spans="1:19" x14ac:dyDescent="0.25">
      <c r="A1506" t="s">
        <v>4891</v>
      </c>
      <c r="B1506" t="s">
        <v>4934</v>
      </c>
      <c r="C1506" t="s">
        <v>232</v>
      </c>
      <c r="D1506" t="str">
        <f>VLOOKUP(C1506,'Programas-Mestrado'!$C:$D,2,0)</f>
        <v>PPGCAm</v>
      </c>
      <c r="E1506" t="s">
        <v>517</v>
      </c>
      <c r="F1506" s="10">
        <v>44774</v>
      </c>
      <c r="G1506" s="10">
        <v>45412</v>
      </c>
      <c r="H1506" t="s">
        <v>987</v>
      </c>
      <c r="I1506" t="s">
        <v>7233</v>
      </c>
      <c r="J1506" t="s">
        <v>1025</v>
      </c>
      <c r="K1506" t="s">
        <v>3351</v>
      </c>
      <c r="N1506" s="30"/>
      <c r="P1506" s="30"/>
      <c r="Q1506" s="30"/>
      <c r="R1506" s="30"/>
      <c r="S1506" s="30"/>
    </row>
    <row r="1507" spans="1:19" x14ac:dyDescent="0.25">
      <c r="A1507" t="s">
        <v>311</v>
      </c>
      <c r="B1507" t="s">
        <v>1939</v>
      </c>
      <c r="C1507" t="s">
        <v>232</v>
      </c>
      <c r="D1507" t="str">
        <f>VLOOKUP(C1507,'Programas-Mestrado'!$C:$D,2,0)</f>
        <v>PPGCAm</v>
      </c>
      <c r="E1507" t="s">
        <v>517</v>
      </c>
      <c r="F1507" s="10">
        <v>43709</v>
      </c>
      <c r="G1507" s="10">
        <v>44104</v>
      </c>
      <c r="H1507" t="s">
        <v>987</v>
      </c>
      <c r="I1507" t="s">
        <v>7233</v>
      </c>
      <c r="J1507" t="s">
        <v>1025</v>
      </c>
      <c r="K1507" t="s">
        <v>3351</v>
      </c>
      <c r="N1507" s="30"/>
      <c r="P1507" s="30"/>
      <c r="Q1507" s="30"/>
      <c r="R1507" s="30"/>
      <c r="S1507" s="30"/>
    </row>
    <row r="1508" spans="1:19" x14ac:dyDescent="0.25">
      <c r="A1508" t="s">
        <v>753</v>
      </c>
      <c r="B1508" t="s">
        <v>2412</v>
      </c>
      <c r="C1508" t="s">
        <v>232</v>
      </c>
      <c r="D1508" t="str">
        <f>VLOOKUP(C1508,'Programas-Mestrado'!$C:$D,2,0)</f>
        <v>PPGCAm</v>
      </c>
      <c r="E1508" t="s">
        <v>258</v>
      </c>
      <c r="F1508" s="10">
        <v>43709</v>
      </c>
      <c r="G1508" s="10">
        <v>43890</v>
      </c>
      <c r="H1508" t="s">
        <v>987</v>
      </c>
      <c r="I1508" t="s">
        <v>7233</v>
      </c>
      <c r="J1508" t="s">
        <v>1025</v>
      </c>
      <c r="K1508" t="s">
        <v>3351</v>
      </c>
      <c r="N1508" s="30"/>
      <c r="P1508" s="30"/>
      <c r="Q1508" s="30"/>
      <c r="R1508" s="30"/>
      <c r="S1508" s="30"/>
    </row>
    <row r="1509" spans="1:19" x14ac:dyDescent="0.25">
      <c r="A1509" t="s">
        <v>1169</v>
      </c>
      <c r="B1509" t="s">
        <v>1940</v>
      </c>
      <c r="C1509" t="s">
        <v>232</v>
      </c>
      <c r="D1509" t="str">
        <f>VLOOKUP(C1509,'Programas-Mestrado'!$C:$D,2,0)</f>
        <v>PPGCAm</v>
      </c>
      <c r="E1509" t="s">
        <v>258</v>
      </c>
      <c r="F1509" s="10">
        <v>43891</v>
      </c>
      <c r="G1509" s="10">
        <v>44347</v>
      </c>
      <c r="H1509" t="s">
        <v>987</v>
      </c>
      <c r="I1509" t="s">
        <v>7233</v>
      </c>
      <c r="J1509" t="s">
        <v>1025</v>
      </c>
      <c r="K1509" t="s">
        <v>3351</v>
      </c>
      <c r="N1509" s="30"/>
      <c r="P1509" s="30"/>
      <c r="Q1509" s="30"/>
      <c r="R1509" s="30"/>
      <c r="S1509" s="30"/>
    </row>
    <row r="1510" spans="1:19" x14ac:dyDescent="0.25">
      <c r="A1510" t="s">
        <v>4357</v>
      </c>
      <c r="B1510" t="s">
        <v>4463</v>
      </c>
      <c r="C1510" t="s">
        <v>232</v>
      </c>
      <c r="D1510" t="str">
        <f>VLOOKUP(C1510,'Programas-Mestrado'!$C:$D,2,0)</f>
        <v>PPGCAm</v>
      </c>
      <c r="E1510" t="s">
        <v>258</v>
      </c>
      <c r="F1510" s="10">
        <v>44621</v>
      </c>
      <c r="G1510" s="10">
        <v>45046</v>
      </c>
      <c r="H1510" t="s">
        <v>987</v>
      </c>
      <c r="I1510" t="s">
        <v>7233</v>
      </c>
      <c r="J1510" t="s">
        <v>1025</v>
      </c>
      <c r="K1510" t="s">
        <v>3351</v>
      </c>
      <c r="N1510" s="30"/>
      <c r="P1510" s="30"/>
      <c r="Q1510" s="30"/>
      <c r="R1510" s="30"/>
      <c r="S1510" s="30"/>
    </row>
    <row r="1511" spans="1:19" x14ac:dyDescent="0.25">
      <c r="A1511" t="s">
        <v>3912</v>
      </c>
      <c r="B1511" t="s">
        <v>3930</v>
      </c>
      <c r="C1511" t="s">
        <v>232</v>
      </c>
      <c r="D1511" t="str">
        <f>VLOOKUP(C1511,'Programas-Mestrado'!$C:$D,2,0)</f>
        <v>PPGCAm</v>
      </c>
      <c r="E1511" t="s">
        <v>258</v>
      </c>
      <c r="F1511" s="10">
        <v>44348</v>
      </c>
      <c r="G1511" s="10">
        <v>45016</v>
      </c>
      <c r="H1511" t="s">
        <v>987</v>
      </c>
      <c r="I1511" t="s">
        <v>7233</v>
      </c>
      <c r="J1511" t="s">
        <v>1025</v>
      </c>
      <c r="K1511" t="s">
        <v>3351</v>
      </c>
      <c r="N1511" s="30"/>
      <c r="P1511" s="30"/>
      <c r="Q1511" s="30"/>
      <c r="R1511" s="30"/>
      <c r="S1511" s="30"/>
    </row>
    <row r="1512" spans="1:19" x14ac:dyDescent="0.25">
      <c r="A1512" t="s">
        <v>4226</v>
      </c>
      <c r="B1512" t="s">
        <v>4237</v>
      </c>
      <c r="C1512" t="s">
        <v>232</v>
      </c>
      <c r="D1512" t="str">
        <f>VLOOKUP(C1512,'Programas-Mestrado'!$C:$D,2,0)</f>
        <v>PPGCAm</v>
      </c>
      <c r="E1512" t="s">
        <v>258</v>
      </c>
      <c r="F1512" s="10">
        <v>44531</v>
      </c>
      <c r="G1512" s="10">
        <v>45016</v>
      </c>
      <c r="H1512" t="s">
        <v>987</v>
      </c>
      <c r="I1512" t="s">
        <v>7233</v>
      </c>
      <c r="J1512" t="s">
        <v>1025</v>
      </c>
      <c r="K1512" t="s">
        <v>3351</v>
      </c>
      <c r="N1512" s="30"/>
      <c r="P1512" s="30"/>
      <c r="Q1512" s="30"/>
      <c r="R1512" s="30"/>
      <c r="S1512" s="30"/>
    </row>
    <row r="1513" spans="1:19" x14ac:dyDescent="0.25">
      <c r="A1513" t="s">
        <v>3803</v>
      </c>
      <c r="B1513" t="s">
        <v>3831</v>
      </c>
      <c r="C1513" t="s">
        <v>232</v>
      </c>
      <c r="D1513" t="str">
        <f>VLOOKUP(C1513,'Programas-Mestrado'!$C:$D,2,0)</f>
        <v>PPGCAm</v>
      </c>
      <c r="E1513" t="s">
        <v>258</v>
      </c>
      <c r="F1513" s="10">
        <v>44287</v>
      </c>
      <c r="G1513" s="10">
        <v>44530</v>
      </c>
      <c r="H1513" t="s">
        <v>987</v>
      </c>
      <c r="I1513" t="s">
        <v>7233</v>
      </c>
      <c r="J1513" t="s">
        <v>1025</v>
      </c>
      <c r="K1513" t="s">
        <v>3351</v>
      </c>
      <c r="N1513" s="30"/>
      <c r="P1513" s="30"/>
      <c r="Q1513" s="30"/>
      <c r="R1513" s="30"/>
      <c r="S1513" s="30"/>
    </row>
    <row r="1514" spans="1:19" x14ac:dyDescent="0.25">
      <c r="A1514" t="s">
        <v>6044</v>
      </c>
      <c r="B1514" t="s">
        <v>6100</v>
      </c>
      <c r="C1514" t="s">
        <v>232</v>
      </c>
      <c r="D1514" t="str">
        <f>VLOOKUP(C1514,'Programas-Mestrado'!$C:$D,2,0)</f>
        <v>PPGCAm</v>
      </c>
      <c r="E1514" t="s">
        <v>258</v>
      </c>
      <c r="F1514" s="10">
        <v>45017</v>
      </c>
      <c r="G1514" s="10">
        <v>45504</v>
      </c>
      <c r="H1514" t="s">
        <v>987</v>
      </c>
      <c r="I1514" t="s">
        <v>7233</v>
      </c>
      <c r="J1514" t="s">
        <v>1025</v>
      </c>
      <c r="K1514" t="s">
        <v>3351</v>
      </c>
      <c r="N1514" s="30"/>
      <c r="P1514" s="30"/>
      <c r="Q1514" s="30"/>
      <c r="R1514" s="30"/>
      <c r="S1514" s="30"/>
    </row>
    <row r="1515" spans="1:19" x14ac:dyDescent="0.25">
      <c r="A1515" t="s">
        <v>6161</v>
      </c>
      <c r="B1515" t="s">
        <v>6197</v>
      </c>
      <c r="C1515" t="s">
        <v>232</v>
      </c>
      <c r="D1515" t="str">
        <f>VLOOKUP(C1515,'Programas-Mestrado'!$C:$D,2,0)</f>
        <v>PPGCAm</v>
      </c>
      <c r="E1515" t="s">
        <v>258</v>
      </c>
      <c r="F1515" s="10">
        <v>45047</v>
      </c>
      <c r="G1515" s="10">
        <v>45382</v>
      </c>
      <c r="H1515" t="s">
        <v>987</v>
      </c>
      <c r="I1515" t="s">
        <v>7233</v>
      </c>
      <c r="J1515" t="s">
        <v>1025</v>
      </c>
      <c r="K1515" t="s">
        <v>3351</v>
      </c>
      <c r="N1515" s="30"/>
      <c r="P1515" s="30"/>
      <c r="Q1515" s="30"/>
      <c r="R1515" s="30"/>
      <c r="S1515" s="30"/>
    </row>
    <row r="1516" spans="1:19" x14ac:dyDescent="0.25">
      <c r="A1516" t="s">
        <v>3602</v>
      </c>
      <c r="B1516" t="s">
        <v>3677</v>
      </c>
      <c r="C1516" t="s">
        <v>232</v>
      </c>
      <c r="D1516" t="str">
        <f>VLOOKUP(C1516,'Programas-Mestrado'!$C:$D,2,0)</f>
        <v>PPGCAm</v>
      </c>
      <c r="E1516" t="s">
        <v>258</v>
      </c>
      <c r="F1516" s="10">
        <v>44256</v>
      </c>
      <c r="G1516" s="10">
        <v>44742</v>
      </c>
      <c r="H1516" t="s">
        <v>987</v>
      </c>
      <c r="I1516" t="s">
        <v>7233</v>
      </c>
      <c r="J1516" t="s">
        <v>1024</v>
      </c>
      <c r="K1516" t="s">
        <v>3351</v>
      </c>
      <c r="N1516" s="30"/>
      <c r="P1516" s="30"/>
      <c r="Q1516" s="30"/>
      <c r="R1516" s="30"/>
      <c r="S1516" s="30"/>
    </row>
    <row r="1517" spans="1:19" x14ac:dyDescent="0.25">
      <c r="A1517" t="s">
        <v>754</v>
      </c>
      <c r="B1517" t="s">
        <v>2413</v>
      </c>
      <c r="C1517" t="s">
        <v>232</v>
      </c>
      <c r="D1517" t="str">
        <f>VLOOKUP(C1517,'Programas-Mestrado'!$C:$D,2,0)</f>
        <v>PPGCAm</v>
      </c>
      <c r="E1517" t="s">
        <v>258</v>
      </c>
      <c r="F1517" s="10">
        <v>43709</v>
      </c>
      <c r="G1517" s="10">
        <v>43890</v>
      </c>
      <c r="H1517" t="s">
        <v>987</v>
      </c>
      <c r="I1517" t="s">
        <v>7233</v>
      </c>
      <c r="J1517" t="s">
        <v>1025</v>
      </c>
      <c r="K1517" t="s">
        <v>3351</v>
      </c>
      <c r="N1517" s="30"/>
      <c r="P1517" s="30"/>
      <c r="Q1517" s="30"/>
      <c r="R1517" s="30"/>
      <c r="S1517" s="30"/>
    </row>
    <row r="1518" spans="1:19" x14ac:dyDescent="0.25">
      <c r="A1518" t="s">
        <v>54</v>
      </c>
      <c r="B1518" t="s">
        <v>2414</v>
      </c>
      <c r="C1518" t="s">
        <v>232</v>
      </c>
      <c r="D1518" t="str">
        <f>VLOOKUP(C1518,'Programas-Mestrado'!$C:$D,2,0)</f>
        <v>PPGCAm</v>
      </c>
      <c r="E1518" t="s">
        <v>258</v>
      </c>
      <c r="F1518" s="10">
        <v>43709</v>
      </c>
      <c r="G1518" s="10">
        <v>43890</v>
      </c>
      <c r="H1518" t="s">
        <v>987</v>
      </c>
      <c r="I1518" t="s">
        <v>7233</v>
      </c>
      <c r="J1518" t="s">
        <v>1025</v>
      </c>
      <c r="K1518" t="s">
        <v>3351</v>
      </c>
      <c r="N1518" s="30"/>
      <c r="P1518" s="30"/>
      <c r="Q1518" s="30"/>
      <c r="R1518" s="30"/>
      <c r="S1518" s="30"/>
    </row>
    <row r="1519" spans="1:19" x14ac:dyDescent="0.25">
      <c r="A1519" t="s">
        <v>4893</v>
      </c>
      <c r="B1519" t="s">
        <v>4936</v>
      </c>
      <c r="C1519" t="s">
        <v>232</v>
      </c>
      <c r="D1519" t="str">
        <f>VLOOKUP(C1519,'Programas-Mestrado'!$C:$D,2,0)</f>
        <v>PPGCAm</v>
      </c>
      <c r="E1519" t="s">
        <v>258</v>
      </c>
      <c r="F1519" s="10">
        <v>44774</v>
      </c>
      <c r="G1519" s="10">
        <v>45199</v>
      </c>
      <c r="H1519" t="s">
        <v>987</v>
      </c>
      <c r="I1519" t="s">
        <v>7233</v>
      </c>
      <c r="J1519" t="s">
        <v>1026</v>
      </c>
      <c r="K1519" t="s">
        <v>3351</v>
      </c>
      <c r="N1519" s="30"/>
      <c r="P1519" s="30"/>
      <c r="Q1519" s="30"/>
      <c r="R1519" s="30"/>
      <c r="S1519" s="30"/>
    </row>
    <row r="1520" spans="1:19" x14ac:dyDescent="0.25">
      <c r="A1520" t="s">
        <v>1170</v>
      </c>
      <c r="B1520" t="s">
        <v>1941</v>
      </c>
      <c r="C1520" t="s">
        <v>232</v>
      </c>
      <c r="D1520" t="str">
        <f>VLOOKUP(C1520,'Programas-Mestrado'!$C:$D,2,0)</f>
        <v>PPGCAm</v>
      </c>
      <c r="E1520" t="s">
        <v>258</v>
      </c>
      <c r="F1520" s="10">
        <v>43891</v>
      </c>
      <c r="G1520" s="10">
        <v>44620</v>
      </c>
      <c r="H1520" t="s">
        <v>987</v>
      </c>
      <c r="I1520" t="s">
        <v>7233</v>
      </c>
      <c r="J1520" t="s">
        <v>1025</v>
      </c>
      <c r="K1520" t="s">
        <v>3351</v>
      </c>
      <c r="N1520" s="30"/>
      <c r="P1520" s="30"/>
      <c r="Q1520" s="30"/>
      <c r="R1520" s="30"/>
      <c r="S1520" s="30"/>
    </row>
    <row r="1521" spans="1:19" x14ac:dyDescent="0.25">
      <c r="A1521" t="s">
        <v>3531</v>
      </c>
      <c r="B1521" t="s">
        <v>3544</v>
      </c>
      <c r="C1521" t="s">
        <v>232</v>
      </c>
      <c r="D1521" t="str">
        <f>VLOOKUP(C1521,'Programas-Mestrado'!$C:$D,2,0)</f>
        <v>PPGCAm</v>
      </c>
      <c r="E1521" t="s">
        <v>258</v>
      </c>
      <c r="F1521" s="10">
        <v>44197</v>
      </c>
      <c r="G1521" s="10">
        <v>44286</v>
      </c>
      <c r="H1521" t="s">
        <v>987</v>
      </c>
      <c r="I1521" t="s">
        <v>7233</v>
      </c>
      <c r="J1521" t="s">
        <v>1026</v>
      </c>
      <c r="K1521" t="s">
        <v>3351</v>
      </c>
      <c r="N1521" s="30"/>
      <c r="P1521" s="30"/>
      <c r="Q1521" s="30"/>
      <c r="R1521" s="30"/>
      <c r="S1521" s="30"/>
    </row>
    <row r="1522" spans="1:19" x14ac:dyDescent="0.25">
      <c r="A1522" t="s">
        <v>4358</v>
      </c>
      <c r="B1522" t="s">
        <v>4464</v>
      </c>
      <c r="C1522" t="s">
        <v>232</v>
      </c>
      <c r="D1522" t="str">
        <f>VLOOKUP(C1522,'Programas-Mestrado'!$C:$D,2,0)</f>
        <v>PPGCAm</v>
      </c>
      <c r="E1522" t="s">
        <v>258</v>
      </c>
      <c r="F1522" s="10">
        <v>44621</v>
      </c>
      <c r="G1522" s="10">
        <v>44651</v>
      </c>
      <c r="H1522" t="s">
        <v>987</v>
      </c>
      <c r="I1522" t="s">
        <v>7233</v>
      </c>
      <c r="J1522" t="s">
        <v>1024</v>
      </c>
      <c r="K1522" t="s">
        <v>3351</v>
      </c>
      <c r="N1522" s="30"/>
      <c r="P1522" s="30"/>
      <c r="Q1522" s="30"/>
      <c r="R1522" s="30"/>
      <c r="S1522" s="30"/>
    </row>
    <row r="1523" spans="1:19" x14ac:dyDescent="0.25">
      <c r="A1523" t="s">
        <v>1171</v>
      </c>
      <c r="B1523" t="s">
        <v>1942</v>
      </c>
      <c r="C1523" t="s">
        <v>232</v>
      </c>
      <c r="D1523" t="str">
        <f>VLOOKUP(C1523,'Programas-Mestrado'!$C:$D,2,0)</f>
        <v>PPGCAm</v>
      </c>
      <c r="E1523" t="s">
        <v>258</v>
      </c>
      <c r="F1523" s="10">
        <v>43891</v>
      </c>
      <c r="G1523" s="10">
        <v>44347</v>
      </c>
      <c r="H1523" t="s">
        <v>987</v>
      </c>
      <c r="I1523" t="s">
        <v>7233</v>
      </c>
      <c r="J1523" t="s">
        <v>1025</v>
      </c>
      <c r="K1523" t="s">
        <v>3351</v>
      </c>
      <c r="N1523" s="30"/>
      <c r="P1523" s="30"/>
      <c r="Q1523" s="30"/>
      <c r="R1523" s="30"/>
      <c r="S1523" s="30"/>
    </row>
    <row r="1524" spans="1:19" x14ac:dyDescent="0.25">
      <c r="A1524" t="s">
        <v>1172</v>
      </c>
      <c r="B1524" t="s">
        <v>1943</v>
      </c>
      <c r="C1524" t="s">
        <v>232</v>
      </c>
      <c r="D1524" t="str">
        <f>VLOOKUP(C1524,'Programas-Mestrado'!$C:$D,2,0)</f>
        <v>PPGCAm</v>
      </c>
      <c r="E1524" t="s">
        <v>258</v>
      </c>
      <c r="F1524" s="10">
        <v>43891</v>
      </c>
      <c r="G1524" s="10">
        <v>44196</v>
      </c>
      <c r="H1524" t="s">
        <v>987</v>
      </c>
      <c r="I1524" t="s">
        <v>7233</v>
      </c>
      <c r="J1524" t="s">
        <v>1025</v>
      </c>
      <c r="K1524" t="s">
        <v>3351</v>
      </c>
      <c r="N1524" s="30"/>
      <c r="P1524" s="30"/>
      <c r="Q1524" s="30"/>
      <c r="R1524" s="30"/>
      <c r="S1524" s="30"/>
    </row>
    <row r="1525" spans="1:19" x14ac:dyDescent="0.25">
      <c r="A1525" t="s">
        <v>4894</v>
      </c>
      <c r="B1525" t="s">
        <v>4937</v>
      </c>
      <c r="C1525" t="s">
        <v>232</v>
      </c>
      <c r="D1525" t="str">
        <f>VLOOKUP(C1525,'Programas-Mestrado'!$C:$D,2,0)</f>
        <v>PPGCAm</v>
      </c>
      <c r="E1525" t="s">
        <v>258</v>
      </c>
      <c r="F1525" s="10">
        <v>44774</v>
      </c>
      <c r="G1525" s="10">
        <v>45504</v>
      </c>
      <c r="H1525" t="s">
        <v>987</v>
      </c>
      <c r="I1525" t="s">
        <v>7233</v>
      </c>
      <c r="J1525" t="s">
        <v>1024</v>
      </c>
      <c r="K1525" t="s">
        <v>3351</v>
      </c>
      <c r="N1525" s="30"/>
      <c r="P1525" s="30"/>
      <c r="Q1525" s="30"/>
      <c r="R1525" s="30"/>
      <c r="S1525" s="30"/>
    </row>
    <row r="1526" spans="1:19" x14ac:dyDescent="0.25">
      <c r="A1526" t="s">
        <v>4201</v>
      </c>
      <c r="B1526" t="s">
        <v>4207</v>
      </c>
      <c r="C1526" t="s">
        <v>232</v>
      </c>
      <c r="D1526" t="str">
        <f>VLOOKUP(C1526,'Programas-Mestrado'!$C:$D,2,0)</f>
        <v>PPGCAm</v>
      </c>
      <c r="E1526" t="s">
        <v>258</v>
      </c>
      <c r="F1526" s="10">
        <v>44501</v>
      </c>
      <c r="G1526" s="10">
        <v>44865</v>
      </c>
      <c r="H1526" t="s">
        <v>987</v>
      </c>
      <c r="I1526" t="s">
        <v>7233</v>
      </c>
      <c r="J1526" t="s">
        <v>1030</v>
      </c>
      <c r="K1526" t="s">
        <v>3351</v>
      </c>
      <c r="N1526" s="30"/>
      <c r="P1526" s="30"/>
      <c r="Q1526" s="30"/>
      <c r="R1526" s="30"/>
      <c r="S1526" s="30"/>
    </row>
    <row r="1527" spans="1:19" x14ac:dyDescent="0.25">
      <c r="A1527" t="s">
        <v>5134</v>
      </c>
      <c r="B1527" t="s">
        <v>5155</v>
      </c>
      <c r="C1527" t="s">
        <v>232</v>
      </c>
      <c r="D1527" t="str">
        <f>VLOOKUP(C1527,'Programas-Mestrado'!$C:$D,2,0)</f>
        <v>PPGCAm</v>
      </c>
      <c r="E1527" t="s">
        <v>258</v>
      </c>
      <c r="F1527" s="10">
        <v>44866</v>
      </c>
      <c r="G1527" s="10">
        <v>45504</v>
      </c>
      <c r="H1527" t="s">
        <v>987</v>
      </c>
      <c r="I1527" t="s">
        <v>7233</v>
      </c>
      <c r="J1527" t="s">
        <v>1024</v>
      </c>
      <c r="K1527" t="s">
        <v>3351</v>
      </c>
      <c r="N1527" s="30"/>
      <c r="P1527" s="30"/>
      <c r="Q1527" s="30"/>
      <c r="R1527" s="30"/>
      <c r="S1527" s="30"/>
    </row>
    <row r="1528" spans="1:19" x14ac:dyDescent="0.25">
      <c r="A1528" t="s">
        <v>755</v>
      </c>
      <c r="B1528" t="s">
        <v>2415</v>
      </c>
      <c r="C1528" t="s">
        <v>232</v>
      </c>
      <c r="D1528" t="str">
        <f>VLOOKUP(C1528,'Programas-Mestrado'!$C:$D,2,0)</f>
        <v>PPGCAm</v>
      </c>
      <c r="E1528" t="s">
        <v>258</v>
      </c>
      <c r="F1528" s="10">
        <v>43709</v>
      </c>
      <c r="G1528" s="10">
        <v>43890</v>
      </c>
      <c r="H1528" t="s">
        <v>987</v>
      </c>
      <c r="I1528" t="s">
        <v>7233</v>
      </c>
      <c r="J1528" t="s">
        <v>1025</v>
      </c>
      <c r="K1528" t="s">
        <v>3351</v>
      </c>
      <c r="N1528" s="30"/>
      <c r="P1528" s="30"/>
      <c r="Q1528" s="30"/>
      <c r="R1528" s="30"/>
      <c r="S1528" s="30"/>
    </row>
    <row r="1529" spans="1:19" x14ac:dyDescent="0.25">
      <c r="A1529" t="s">
        <v>4359</v>
      </c>
      <c r="B1529" t="s">
        <v>4465</v>
      </c>
      <c r="C1529" t="s">
        <v>232</v>
      </c>
      <c r="D1529" t="str">
        <f>VLOOKUP(C1529,'Programas-Mestrado'!$C:$D,2,0)</f>
        <v>PPGCAm</v>
      </c>
      <c r="E1529" t="s">
        <v>258</v>
      </c>
      <c r="F1529" s="10">
        <v>44621</v>
      </c>
      <c r="G1529" s="10">
        <v>45046</v>
      </c>
      <c r="H1529" t="s">
        <v>987</v>
      </c>
      <c r="I1529" t="s">
        <v>7233</v>
      </c>
      <c r="J1529" t="s">
        <v>1025</v>
      </c>
      <c r="K1529" t="s">
        <v>3351</v>
      </c>
      <c r="N1529" s="30"/>
      <c r="P1529" s="30"/>
      <c r="Q1529" s="30"/>
      <c r="R1529" s="30"/>
      <c r="S1529" s="30"/>
    </row>
    <row r="1530" spans="1:19" x14ac:dyDescent="0.25">
      <c r="A1530" t="s">
        <v>1173</v>
      </c>
      <c r="B1530" t="s">
        <v>1944</v>
      </c>
      <c r="C1530" t="s">
        <v>232</v>
      </c>
      <c r="D1530" t="str">
        <f>VLOOKUP(C1530,'Programas-Mestrado'!$C:$D,2,0)</f>
        <v>PPGCAm</v>
      </c>
      <c r="E1530" t="s">
        <v>258</v>
      </c>
      <c r="F1530" s="10">
        <v>43891</v>
      </c>
      <c r="G1530" s="10">
        <v>44255</v>
      </c>
      <c r="H1530" t="s">
        <v>987</v>
      </c>
      <c r="I1530" t="s">
        <v>7233</v>
      </c>
      <c r="J1530" t="s">
        <v>1025</v>
      </c>
      <c r="K1530" t="s">
        <v>3351</v>
      </c>
      <c r="N1530" s="30"/>
      <c r="P1530" s="30"/>
      <c r="Q1530" s="30"/>
      <c r="R1530" s="30"/>
      <c r="S1530" s="30"/>
    </row>
    <row r="1531" spans="1:19" x14ac:dyDescent="0.25">
      <c r="A1531" t="s">
        <v>1174</v>
      </c>
      <c r="B1531" t="s">
        <v>1945</v>
      </c>
      <c r="C1531" t="s">
        <v>232</v>
      </c>
      <c r="D1531" t="str">
        <f>VLOOKUP(C1531,'Programas-Mestrado'!$C:$D,2,0)</f>
        <v>PPGCAm</v>
      </c>
      <c r="E1531" t="s">
        <v>258</v>
      </c>
      <c r="F1531" s="10">
        <v>43891</v>
      </c>
      <c r="G1531" s="10">
        <v>44620</v>
      </c>
      <c r="H1531" t="s">
        <v>987</v>
      </c>
      <c r="I1531" t="s">
        <v>7233</v>
      </c>
      <c r="J1531" t="s">
        <v>1024</v>
      </c>
      <c r="K1531" t="s">
        <v>3351</v>
      </c>
      <c r="N1531" s="30"/>
      <c r="P1531" s="30"/>
      <c r="Q1531" s="30"/>
      <c r="R1531" s="30"/>
      <c r="S1531" s="30"/>
    </row>
    <row r="1532" spans="1:19" x14ac:dyDescent="0.25">
      <c r="A1532" t="s">
        <v>3603</v>
      </c>
      <c r="B1532" t="s">
        <v>4654</v>
      </c>
      <c r="C1532" t="s">
        <v>232</v>
      </c>
      <c r="D1532" t="str">
        <f>VLOOKUP(C1532,'Programas-Mestrado'!$C:$D,2,0)</f>
        <v>PPGCAm</v>
      </c>
      <c r="E1532" t="s">
        <v>258</v>
      </c>
      <c r="F1532" s="10">
        <v>44652</v>
      </c>
      <c r="G1532" s="10">
        <v>44773</v>
      </c>
      <c r="H1532" t="s">
        <v>987</v>
      </c>
      <c r="I1532" t="s">
        <v>7233</v>
      </c>
      <c r="J1532" t="s">
        <v>1025</v>
      </c>
      <c r="K1532" t="s">
        <v>3351</v>
      </c>
      <c r="N1532" s="30"/>
      <c r="P1532" s="30"/>
      <c r="Q1532" s="30"/>
      <c r="R1532" s="30"/>
      <c r="S1532" s="30"/>
    </row>
    <row r="1533" spans="1:19" x14ac:dyDescent="0.25">
      <c r="A1533" t="s">
        <v>3603</v>
      </c>
      <c r="B1533" t="s">
        <v>3678</v>
      </c>
      <c r="C1533" t="s">
        <v>232</v>
      </c>
      <c r="D1533" t="str">
        <f>VLOOKUP(C1533,'Programas-Mestrado'!$C:$D,2,0)</f>
        <v>PPGCAm</v>
      </c>
      <c r="E1533" t="s">
        <v>258</v>
      </c>
      <c r="F1533" s="10">
        <v>44256</v>
      </c>
      <c r="G1533" s="10">
        <v>44620</v>
      </c>
      <c r="H1533" t="s">
        <v>987</v>
      </c>
      <c r="I1533" t="s">
        <v>7233</v>
      </c>
      <c r="J1533" t="s">
        <v>1025</v>
      </c>
      <c r="K1533" t="s">
        <v>3351</v>
      </c>
      <c r="N1533" s="30"/>
      <c r="P1533" s="30"/>
      <c r="Q1533" s="30"/>
      <c r="R1533" s="30"/>
      <c r="S1533" s="30"/>
    </row>
    <row r="1534" spans="1:19" x14ac:dyDescent="0.25">
      <c r="A1534" t="s">
        <v>756</v>
      </c>
      <c r="B1534" t="s">
        <v>2416</v>
      </c>
      <c r="C1534" t="s">
        <v>232</v>
      </c>
      <c r="D1534" t="str">
        <f>VLOOKUP(C1534,'Programas-Mestrado'!$C:$D,2,0)</f>
        <v>PPGCAm</v>
      </c>
      <c r="E1534" t="s">
        <v>258</v>
      </c>
      <c r="F1534" s="10">
        <v>43709</v>
      </c>
      <c r="G1534" s="10">
        <v>43890</v>
      </c>
      <c r="H1534" t="s">
        <v>987</v>
      </c>
      <c r="I1534" t="s">
        <v>7233</v>
      </c>
      <c r="J1534" t="s">
        <v>1025</v>
      </c>
      <c r="K1534" t="s">
        <v>3351</v>
      </c>
      <c r="N1534" s="30"/>
      <c r="P1534" s="30"/>
      <c r="Q1534" s="30"/>
      <c r="R1534" s="30"/>
      <c r="S1534" s="30"/>
    </row>
    <row r="1535" spans="1:19" x14ac:dyDescent="0.25">
      <c r="A1535" t="s">
        <v>3604</v>
      </c>
      <c r="B1535" t="s">
        <v>3679</v>
      </c>
      <c r="C1535" t="s">
        <v>232</v>
      </c>
      <c r="D1535" t="str">
        <f>VLOOKUP(C1535,'Programas-Mestrado'!$C:$D,2,0)</f>
        <v>PPGCAm</v>
      </c>
      <c r="E1535" t="s">
        <v>258</v>
      </c>
      <c r="F1535" s="10">
        <v>44256</v>
      </c>
      <c r="G1535" s="10">
        <v>44500</v>
      </c>
      <c r="H1535" t="s">
        <v>987</v>
      </c>
      <c r="I1535" t="s">
        <v>7233</v>
      </c>
      <c r="J1535" t="s">
        <v>1025</v>
      </c>
      <c r="K1535" t="s">
        <v>3351</v>
      </c>
      <c r="N1535" s="30"/>
      <c r="P1535" s="30"/>
      <c r="Q1535" s="30"/>
      <c r="R1535" s="30"/>
      <c r="S1535" s="30"/>
    </row>
    <row r="1536" spans="1:19" x14ac:dyDescent="0.25">
      <c r="A1536" t="s">
        <v>3605</v>
      </c>
      <c r="B1536" t="s">
        <v>3680</v>
      </c>
      <c r="C1536" t="s">
        <v>232</v>
      </c>
      <c r="D1536" t="str">
        <f>VLOOKUP(C1536,'Programas-Mestrado'!$C:$D,2,0)</f>
        <v>PPGCAm</v>
      </c>
      <c r="E1536" t="s">
        <v>258</v>
      </c>
      <c r="F1536" s="10">
        <v>44256</v>
      </c>
      <c r="G1536" s="10">
        <v>44651</v>
      </c>
      <c r="H1536" t="s">
        <v>987</v>
      </c>
      <c r="I1536" t="s">
        <v>7233</v>
      </c>
      <c r="J1536" t="s">
        <v>1024</v>
      </c>
      <c r="K1536" t="s">
        <v>3351</v>
      </c>
      <c r="N1536" s="30"/>
      <c r="P1536" s="30"/>
      <c r="Q1536" s="30"/>
      <c r="R1536" s="30"/>
      <c r="S1536" s="30"/>
    </row>
    <row r="1537" spans="1:19" x14ac:dyDescent="0.25">
      <c r="A1537" t="s">
        <v>757</v>
      </c>
      <c r="B1537" t="s">
        <v>2417</v>
      </c>
      <c r="C1537" t="s">
        <v>232</v>
      </c>
      <c r="D1537" t="str">
        <f>VLOOKUP(C1537,'Programas-Mestrado'!$C:$D,2,0)</f>
        <v>PPGCAm</v>
      </c>
      <c r="E1537" t="s">
        <v>258</v>
      </c>
      <c r="F1537" s="10">
        <v>43709</v>
      </c>
      <c r="G1537" s="10">
        <v>43890</v>
      </c>
      <c r="H1537" t="s">
        <v>987</v>
      </c>
      <c r="I1537" t="s">
        <v>7233</v>
      </c>
      <c r="J1537" t="s">
        <v>1025</v>
      </c>
      <c r="K1537" t="s">
        <v>3351</v>
      </c>
      <c r="N1537" s="30"/>
      <c r="P1537" s="30"/>
      <c r="Q1537" s="30"/>
      <c r="R1537" s="30"/>
      <c r="S1537" s="30"/>
    </row>
    <row r="1538" spans="1:19" x14ac:dyDescent="0.25">
      <c r="A1538" t="s">
        <v>758</v>
      </c>
      <c r="B1538" t="s">
        <v>2418</v>
      </c>
      <c r="C1538" t="s">
        <v>232</v>
      </c>
      <c r="D1538" t="str">
        <f>VLOOKUP(C1538,'Programas-Mestrado'!$C:$D,2,0)</f>
        <v>PPGCAm</v>
      </c>
      <c r="E1538" t="s">
        <v>258</v>
      </c>
      <c r="F1538" s="10">
        <v>43709</v>
      </c>
      <c r="G1538" s="10">
        <v>43890</v>
      </c>
      <c r="H1538" t="s">
        <v>987</v>
      </c>
      <c r="I1538" t="s">
        <v>7233</v>
      </c>
      <c r="J1538" t="s">
        <v>1025</v>
      </c>
      <c r="K1538" t="s">
        <v>3351</v>
      </c>
      <c r="N1538" s="30"/>
      <c r="P1538" s="30"/>
      <c r="Q1538" s="30"/>
      <c r="R1538" s="30"/>
      <c r="S1538" s="30"/>
    </row>
    <row r="1539" spans="1:19" x14ac:dyDescent="0.25">
      <c r="A1539" t="s">
        <v>1175</v>
      </c>
      <c r="B1539" t="s">
        <v>1946</v>
      </c>
      <c r="C1539" t="s">
        <v>232</v>
      </c>
      <c r="D1539" t="str">
        <f>VLOOKUP(C1539,'Programas-Mestrado'!$C:$D,2,0)</f>
        <v>PPGCAm</v>
      </c>
      <c r="E1539" t="s">
        <v>258</v>
      </c>
      <c r="F1539" s="10">
        <v>43891</v>
      </c>
      <c r="G1539" s="10">
        <v>44255</v>
      </c>
      <c r="H1539" t="s">
        <v>987</v>
      </c>
      <c r="I1539" t="s">
        <v>7233</v>
      </c>
      <c r="J1539" t="s">
        <v>1025</v>
      </c>
      <c r="K1539" t="s">
        <v>3351</v>
      </c>
      <c r="N1539" s="30"/>
      <c r="P1539" s="30"/>
      <c r="Q1539" s="30"/>
      <c r="R1539" s="30"/>
      <c r="S1539" s="30"/>
    </row>
    <row r="1540" spans="1:19" x14ac:dyDescent="0.25">
      <c r="A1540" t="s">
        <v>759</v>
      </c>
      <c r="B1540" t="s">
        <v>2419</v>
      </c>
      <c r="C1540" t="s">
        <v>232</v>
      </c>
      <c r="D1540" t="str">
        <f>VLOOKUP(C1540,'Programas-Mestrado'!$C:$D,2,0)</f>
        <v>PPGCAm</v>
      </c>
      <c r="E1540" t="s">
        <v>258</v>
      </c>
      <c r="F1540" s="10">
        <v>43709</v>
      </c>
      <c r="G1540" s="10">
        <v>43890</v>
      </c>
      <c r="H1540" t="s">
        <v>987</v>
      </c>
      <c r="I1540" t="s">
        <v>7233</v>
      </c>
      <c r="J1540" t="s">
        <v>1025</v>
      </c>
      <c r="K1540" t="s">
        <v>3351</v>
      </c>
      <c r="N1540" s="30"/>
      <c r="P1540" s="30"/>
      <c r="Q1540" s="30"/>
      <c r="R1540" s="30"/>
      <c r="S1540" s="30"/>
    </row>
    <row r="1541" spans="1:19" x14ac:dyDescent="0.25">
      <c r="A1541" t="s">
        <v>4895</v>
      </c>
      <c r="B1541" t="s">
        <v>4938</v>
      </c>
      <c r="C1541" t="s">
        <v>232</v>
      </c>
      <c r="D1541" t="str">
        <f>VLOOKUP(C1541,'Programas-Mestrado'!$C:$D,2,0)</f>
        <v>PPGCAm</v>
      </c>
      <c r="E1541" t="s">
        <v>258</v>
      </c>
      <c r="F1541" s="10">
        <v>44774</v>
      </c>
      <c r="G1541" s="10">
        <v>45504</v>
      </c>
      <c r="H1541" t="s">
        <v>987</v>
      </c>
      <c r="I1541" t="s">
        <v>7233</v>
      </c>
      <c r="J1541" t="s">
        <v>1025</v>
      </c>
      <c r="K1541" t="s">
        <v>3351</v>
      </c>
      <c r="N1541" s="30"/>
      <c r="P1541" s="30"/>
      <c r="Q1541" s="30"/>
      <c r="R1541" s="30"/>
      <c r="S1541" s="30"/>
    </row>
    <row r="1542" spans="1:19" x14ac:dyDescent="0.25">
      <c r="A1542" t="s">
        <v>3913</v>
      </c>
      <c r="B1542" t="s">
        <v>3931</v>
      </c>
      <c r="C1542" t="s">
        <v>232</v>
      </c>
      <c r="D1542" t="str">
        <f>VLOOKUP(C1542,'Programas-Mestrado'!$C:$D,2,0)</f>
        <v>PPGCAm</v>
      </c>
      <c r="E1542" t="s">
        <v>258</v>
      </c>
      <c r="F1542" s="10">
        <v>44348</v>
      </c>
      <c r="G1542" s="10">
        <v>45046</v>
      </c>
      <c r="H1542" t="s">
        <v>987</v>
      </c>
      <c r="I1542" t="s">
        <v>7233</v>
      </c>
      <c r="J1542" t="s">
        <v>1025</v>
      </c>
      <c r="K1542" t="s">
        <v>3351</v>
      </c>
      <c r="N1542" s="30"/>
      <c r="P1542" s="30"/>
      <c r="Q1542" s="30"/>
      <c r="R1542" s="30"/>
      <c r="S1542" s="30"/>
    </row>
    <row r="1543" spans="1:19" x14ac:dyDescent="0.25">
      <c r="A1543" t="s">
        <v>760</v>
      </c>
      <c r="B1543" t="s">
        <v>2420</v>
      </c>
      <c r="C1543" t="s">
        <v>232</v>
      </c>
      <c r="D1543" t="str">
        <f>VLOOKUP(C1543,'Programas-Mestrado'!$C:$D,2,0)</f>
        <v>PPGCAm</v>
      </c>
      <c r="E1543" t="s">
        <v>258</v>
      </c>
      <c r="F1543" s="10">
        <v>43709</v>
      </c>
      <c r="G1543" s="10">
        <v>43890</v>
      </c>
      <c r="H1543" t="s">
        <v>987</v>
      </c>
      <c r="I1543" t="s">
        <v>7233</v>
      </c>
      <c r="J1543" t="s">
        <v>1025</v>
      </c>
      <c r="K1543" t="s">
        <v>3351</v>
      </c>
      <c r="N1543" s="30"/>
      <c r="P1543" s="30"/>
      <c r="Q1543" s="30"/>
      <c r="R1543" s="30"/>
      <c r="S1543" s="30"/>
    </row>
    <row r="1544" spans="1:19" x14ac:dyDescent="0.25">
      <c r="A1544" t="s">
        <v>1176</v>
      </c>
      <c r="B1544" t="s">
        <v>1947</v>
      </c>
      <c r="C1544" t="s">
        <v>232</v>
      </c>
      <c r="D1544" t="str">
        <f>VLOOKUP(C1544,'Programas-Mestrado'!$C:$D,2,0)</f>
        <v>PPGCAm</v>
      </c>
      <c r="E1544" t="s">
        <v>258</v>
      </c>
      <c r="F1544" s="10">
        <v>43891</v>
      </c>
      <c r="G1544" s="10">
        <v>44255</v>
      </c>
      <c r="H1544" t="s">
        <v>987</v>
      </c>
      <c r="I1544" t="s">
        <v>7233</v>
      </c>
      <c r="J1544" t="s">
        <v>1025</v>
      </c>
      <c r="K1544" t="s">
        <v>3351</v>
      </c>
      <c r="N1544" s="30"/>
      <c r="P1544" s="30"/>
      <c r="Q1544" s="30"/>
      <c r="R1544" s="30"/>
      <c r="S1544" s="30"/>
    </row>
    <row r="1545" spans="1:19" x14ac:dyDescent="0.25">
      <c r="A1545" t="s">
        <v>1177</v>
      </c>
      <c r="B1545" t="s">
        <v>1948</v>
      </c>
      <c r="C1545" t="s">
        <v>232</v>
      </c>
      <c r="D1545" t="str">
        <f>VLOOKUP(C1545,'Programas-Mestrado'!$C:$D,2,0)</f>
        <v>PPGCAm</v>
      </c>
      <c r="E1545" t="s">
        <v>258</v>
      </c>
      <c r="F1545" s="10">
        <v>43891</v>
      </c>
      <c r="G1545" s="10">
        <v>44255</v>
      </c>
      <c r="H1545" t="s">
        <v>987</v>
      </c>
      <c r="I1545" t="s">
        <v>7233</v>
      </c>
      <c r="J1545" t="s">
        <v>1025</v>
      </c>
      <c r="K1545" t="s">
        <v>3351</v>
      </c>
      <c r="N1545" s="30"/>
      <c r="P1545" s="30"/>
      <c r="Q1545" s="30"/>
      <c r="R1545" s="30"/>
      <c r="S1545" s="30"/>
    </row>
    <row r="1546" spans="1:19" x14ac:dyDescent="0.25">
      <c r="A1546" t="s">
        <v>1178</v>
      </c>
      <c r="B1546" t="s">
        <v>1949</v>
      </c>
      <c r="C1546" t="s">
        <v>255</v>
      </c>
      <c r="D1546" t="str">
        <f>VLOOKUP(C1546,'Programas-Mestrado'!$C:$D,2,0)</f>
        <v>PPGPUR-So</v>
      </c>
      <c r="E1546" t="s">
        <v>517</v>
      </c>
      <c r="F1546" s="10">
        <v>43891</v>
      </c>
      <c r="G1546" s="10">
        <v>44255</v>
      </c>
      <c r="H1546" t="s">
        <v>987</v>
      </c>
      <c r="I1546" t="s">
        <v>7233</v>
      </c>
      <c r="J1546" t="s">
        <v>1025</v>
      </c>
      <c r="K1546" t="s">
        <v>3351</v>
      </c>
      <c r="N1546" s="30"/>
      <c r="P1546" s="30"/>
      <c r="Q1546" s="30"/>
      <c r="R1546" s="30"/>
      <c r="S1546" s="30"/>
    </row>
    <row r="1547" spans="1:19" x14ac:dyDescent="0.25">
      <c r="A1547" t="s">
        <v>1179</v>
      </c>
      <c r="B1547" t="s">
        <v>1950</v>
      </c>
      <c r="C1547" t="s">
        <v>255</v>
      </c>
      <c r="D1547" t="str">
        <f>VLOOKUP(C1547,'Programas-Mestrado'!$C:$D,2,0)</f>
        <v>PPGPUR-So</v>
      </c>
      <c r="E1547" t="s">
        <v>517</v>
      </c>
      <c r="F1547" s="10">
        <v>43891</v>
      </c>
      <c r="G1547" s="10">
        <v>45169</v>
      </c>
      <c r="H1547" t="s">
        <v>987</v>
      </c>
      <c r="I1547" t="s">
        <v>7233</v>
      </c>
      <c r="J1547" t="s">
        <v>1025</v>
      </c>
      <c r="K1547" t="s">
        <v>3351</v>
      </c>
      <c r="N1547" s="30"/>
      <c r="P1547" s="30"/>
      <c r="Q1547" s="30"/>
      <c r="R1547" s="30"/>
      <c r="S1547" s="30"/>
    </row>
    <row r="1548" spans="1:19" x14ac:dyDescent="0.25">
      <c r="A1548" t="s">
        <v>507</v>
      </c>
      <c r="B1548" t="s">
        <v>1951</v>
      </c>
      <c r="C1548" t="s">
        <v>255</v>
      </c>
      <c r="D1548" t="str">
        <f>VLOOKUP(C1548,'Programas-Mestrado'!$C:$D,2,0)</f>
        <v>PPGPUR-So</v>
      </c>
      <c r="E1548" t="s">
        <v>517</v>
      </c>
      <c r="F1548" s="10">
        <v>43709</v>
      </c>
      <c r="G1548" s="10">
        <v>44316</v>
      </c>
      <c r="H1548" t="s">
        <v>987</v>
      </c>
      <c r="I1548" t="s">
        <v>7233</v>
      </c>
      <c r="J1548" t="s">
        <v>1025</v>
      </c>
      <c r="K1548" t="s">
        <v>3351</v>
      </c>
      <c r="N1548" s="30"/>
      <c r="P1548" s="30"/>
      <c r="Q1548" s="30"/>
      <c r="R1548" s="30"/>
      <c r="S1548" s="30"/>
    </row>
    <row r="1549" spans="1:19" x14ac:dyDescent="0.25">
      <c r="A1549" t="s">
        <v>3606</v>
      </c>
      <c r="B1549" t="s">
        <v>3681</v>
      </c>
      <c r="C1549" t="s">
        <v>255</v>
      </c>
      <c r="D1549" t="str">
        <f>VLOOKUP(C1549,'Programas-Mestrado'!$C:$D,2,0)</f>
        <v>PPGPUR-So</v>
      </c>
      <c r="E1549" t="s">
        <v>517</v>
      </c>
      <c r="F1549" s="10">
        <v>44256</v>
      </c>
      <c r="G1549" s="10">
        <v>45351</v>
      </c>
      <c r="H1549" t="s">
        <v>987</v>
      </c>
      <c r="I1549" t="s">
        <v>7233</v>
      </c>
      <c r="J1549" t="s">
        <v>1025</v>
      </c>
      <c r="K1549" t="s">
        <v>3351</v>
      </c>
      <c r="N1549" s="30"/>
      <c r="P1549" s="30"/>
      <c r="Q1549" s="30"/>
      <c r="R1549" s="30"/>
      <c r="S1549" s="30"/>
    </row>
    <row r="1550" spans="1:19" x14ac:dyDescent="0.25">
      <c r="A1550" t="s">
        <v>2450</v>
      </c>
      <c r="B1550" t="s">
        <v>3873</v>
      </c>
      <c r="C1550" t="s">
        <v>255</v>
      </c>
      <c r="D1550" t="str">
        <f>VLOOKUP(C1550,'Programas-Mestrado'!$C:$D,2,0)</f>
        <v>PPGPUR-So</v>
      </c>
      <c r="E1550" t="s">
        <v>517</v>
      </c>
      <c r="F1550" s="10">
        <v>44317</v>
      </c>
      <c r="G1550" s="10">
        <v>45138</v>
      </c>
      <c r="H1550" t="s">
        <v>987</v>
      </c>
      <c r="I1550" t="s">
        <v>7233</v>
      </c>
      <c r="J1550" t="s">
        <v>1024</v>
      </c>
      <c r="K1550" t="s">
        <v>3351</v>
      </c>
      <c r="N1550" s="30"/>
      <c r="P1550" s="30"/>
      <c r="Q1550" s="30"/>
      <c r="R1550" s="30"/>
      <c r="S1550" s="30"/>
    </row>
    <row r="1551" spans="1:19" x14ac:dyDescent="0.25">
      <c r="A1551" t="s">
        <v>2450</v>
      </c>
      <c r="B1551" t="s">
        <v>2454</v>
      </c>
      <c r="C1551" t="s">
        <v>255</v>
      </c>
      <c r="D1551" t="str">
        <f>VLOOKUP(C1551,'Programas-Mestrado'!$C:$D,2,0)</f>
        <v>PPGPUR-So</v>
      </c>
      <c r="E1551" t="s">
        <v>517</v>
      </c>
      <c r="F1551" s="10">
        <v>43983</v>
      </c>
      <c r="G1551" s="10">
        <v>44255</v>
      </c>
      <c r="H1551" t="s">
        <v>987</v>
      </c>
      <c r="I1551" t="s">
        <v>7233</v>
      </c>
      <c r="J1551" t="s">
        <v>1025</v>
      </c>
      <c r="K1551" t="s">
        <v>3351</v>
      </c>
      <c r="N1551" s="30"/>
      <c r="P1551" s="30"/>
      <c r="Q1551" s="30"/>
      <c r="R1551" s="30"/>
      <c r="S1551" s="30"/>
    </row>
    <row r="1552" spans="1:19" x14ac:dyDescent="0.25">
      <c r="A1552" t="s">
        <v>564</v>
      </c>
      <c r="B1552" t="s">
        <v>1952</v>
      </c>
      <c r="C1552" t="s">
        <v>255</v>
      </c>
      <c r="D1552" t="str">
        <f>VLOOKUP(C1552,'Programas-Mestrado'!$C:$D,2,0)</f>
        <v>PPGPUR-So</v>
      </c>
      <c r="E1552" t="s">
        <v>517</v>
      </c>
      <c r="F1552" s="10">
        <v>43709</v>
      </c>
      <c r="G1552" s="10">
        <v>43982</v>
      </c>
      <c r="H1552" t="s">
        <v>987</v>
      </c>
      <c r="I1552" t="s">
        <v>7233</v>
      </c>
      <c r="J1552" t="s">
        <v>1024</v>
      </c>
      <c r="K1552" t="s">
        <v>3351</v>
      </c>
      <c r="N1552" s="30"/>
      <c r="P1552" s="30"/>
      <c r="Q1552" s="30"/>
      <c r="R1552" s="30"/>
      <c r="S1552" s="30"/>
    </row>
    <row r="1553" spans="1:19" x14ac:dyDescent="0.25">
      <c r="A1553" t="s">
        <v>565</v>
      </c>
      <c r="B1553" t="s">
        <v>2421</v>
      </c>
      <c r="C1553" t="s">
        <v>255</v>
      </c>
      <c r="D1553" t="str">
        <f>VLOOKUP(C1553,'Programas-Mestrado'!$C:$D,2,0)</f>
        <v>PPGPUR-So</v>
      </c>
      <c r="E1553" t="s">
        <v>517</v>
      </c>
      <c r="F1553" s="10">
        <v>43709</v>
      </c>
      <c r="G1553" s="10">
        <v>43890</v>
      </c>
      <c r="H1553" t="s">
        <v>987</v>
      </c>
      <c r="I1553" t="s">
        <v>7233</v>
      </c>
      <c r="J1553" t="s">
        <v>1023</v>
      </c>
      <c r="K1553" t="s">
        <v>3351</v>
      </c>
      <c r="N1553" s="30"/>
      <c r="P1553" s="30"/>
      <c r="Q1553" s="30"/>
      <c r="R1553" s="30"/>
      <c r="S1553" s="30"/>
    </row>
    <row r="1554" spans="1:19" x14ac:dyDescent="0.25">
      <c r="A1554" t="s">
        <v>565</v>
      </c>
      <c r="B1554" t="s">
        <v>2455</v>
      </c>
      <c r="C1554" t="s">
        <v>255</v>
      </c>
      <c r="D1554" t="str">
        <f>VLOOKUP(C1554,'Programas-Mestrado'!$C:$D,2,0)</f>
        <v>PPGPUR-So</v>
      </c>
      <c r="E1554" t="s">
        <v>517</v>
      </c>
      <c r="F1554" s="10">
        <v>43983</v>
      </c>
      <c r="G1554" s="10">
        <v>44651</v>
      </c>
      <c r="H1554" t="s">
        <v>987</v>
      </c>
      <c r="I1554" t="s">
        <v>7233</v>
      </c>
      <c r="J1554" t="s">
        <v>1025</v>
      </c>
      <c r="K1554" t="s">
        <v>3351</v>
      </c>
      <c r="N1554" s="30"/>
      <c r="P1554" s="30"/>
      <c r="Q1554" s="30"/>
      <c r="R1554" s="30"/>
      <c r="S1554" s="30"/>
    </row>
    <row r="1555" spans="1:19" x14ac:dyDescent="0.25">
      <c r="A1555" t="s">
        <v>565</v>
      </c>
      <c r="B1555" t="s">
        <v>5818</v>
      </c>
      <c r="C1555" t="s">
        <v>255</v>
      </c>
      <c r="D1555" t="str">
        <f>VLOOKUP(C1555,'Programas-Mestrado'!$C:$D,2,0)</f>
        <v>PPGPUR-So</v>
      </c>
      <c r="E1555" t="s">
        <v>517</v>
      </c>
      <c r="F1555" s="10">
        <v>44682</v>
      </c>
      <c r="G1555" s="10">
        <v>44985</v>
      </c>
      <c r="H1555" t="s">
        <v>987</v>
      </c>
      <c r="I1555" t="s">
        <v>7233</v>
      </c>
      <c r="J1555" t="s">
        <v>1024</v>
      </c>
      <c r="K1555" t="s">
        <v>3351</v>
      </c>
      <c r="N1555" s="30"/>
      <c r="P1555" s="30"/>
      <c r="Q1555" s="30"/>
      <c r="R1555" s="30"/>
      <c r="S1555" s="30"/>
    </row>
    <row r="1556" spans="1:19" x14ac:dyDescent="0.25">
      <c r="A1556" t="s">
        <v>1248</v>
      </c>
      <c r="B1556" t="s">
        <v>4466</v>
      </c>
      <c r="C1556" t="s">
        <v>255</v>
      </c>
      <c r="D1556" t="str">
        <f>VLOOKUP(C1556,'Programas-Mestrado'!$C:$D,2,0)</f>
        <v>PPGPUR-So</v>
      </c>
      <c r="E1556" t="s">
        <v>517</v>
      </c>
      <c r="F1556" s="10">
        <v>44621</v>
      </c>
      <c r="G1556" s="10">
        <v>44834</v>
      </c>
      <c r="H1556" t="s">
        <v>987</v>
      </c>
      <c r="I1556" t="s">
        <v>7233</v>
      </c>
      <c r="J1556" t="s">
        <v>1026</v>
      </c>
      <c r="K1556" t="s">
        <v>3351</v>
      </c>
      <c r="N1556" s="30"/>
      <c r="P1556" s="30"/>
      <c r="Q1556" s="30"/>
      <c r="R1556" s="30"/>
      <c r="S1556" s="30"/>
    </row>
    <row r="1557" spans="1:19" x14ac:dyDescent="0.25">
      <c r="A1557" t="s">
        <v>204</v>
      </c>
      <c r="B1557" t="s">
        <v>2422</v>
      </c>
      <c r="C1557" t="s">
        <v>255</v>
      </c>
      <c r="D1557" t="str">
        <f>VLOOKUP(C1557,'Programas-Mestrado'!$C:$D,2,0)</f>
        <v>PPGPUR-So</v>
      </c>
      <c r="E1557" t="s">
        <v>517</v>
      </c>
      <c r="F1557" s="10">
        <v>43709</v>
      </c>
      <c r="G1557" s="10">
        <v>43830</v>
      </c>
      <c r="H1557" t="s">
        <v>987</v>
      </c>
      <c r="I1557" t="s">
        <v>7233</v>
      </c>
      <c r="J1557" t="s">
        <v>1025</v>
      </c>
      <c r="K1557" t="s">
        <v>3351</v>
      </c>
      <c r="N1557" s="30"/>
      <c r="P1557" s="30"/>
      <c r="Q1557" s="30"/>
      <c r="R1557" s="30"/>
      <c r="S1557" s="30"/>
    </row>
    <row r="1558" spans="1:19" x14ac:dyDescent="0.25">
      <c r="A1558" t="s">
        <v>204</v>
      </c>
      <c r="B1558" t="s">
        <v>1953</v>
      </c>
      <c r="C1558" t="s">
        <v>255</v>
      </c>
      <c r="D1558" t="str">
        <f>VLOOKUP(C1558,'Programas-Mestrado'!$C:$D,2,0)</f>
        <v>PPGPUR-So</v>
      </c>
      <c r="E1558" t="s">
        <v>517</v>
      </c>
      <c r="F1558" s="10">
        <v>43831</v>
      </c>
      <c r="G1558" s="10">
        <v>44681</v>
      </c>
      <c r="H1558" t="s">
        <v>987</v>
      </c>
      <c r="I1558" t="s">
        <v>7233</v>
      </c>
      <c r="J1558" t="s">
        <v>1025</v>
      </c>
      <c r="K1558" t="s">
        <v>3351</v>
      </c>
      <c r="N1558" s="30"/>
      <c r="P1558" s="30"/>
      <c r="Q1558" s="30"/>
      <c r="R1558" s="30"/>
      <c r="S1558" s="30"/>
    </row>
    <row r="1559" spans="1:19" x14ac:dyDescent="0.25">
      <c r="A1559" t="s">
        <v>6383</v>
      </c>
      <c r="B1559" t="s">
        <v>6410</v>
      </c>
      <c r="C1559" t="s">
        <v>255</v>
      </c>
      <c r="D1559" t="str">
        <f>VLOOKUP(C1559,'Programas-Mestrado'!$C:$D,2,0)</f>
        <v>PPGPUR-So</v>
      </c>
      <c r="E1559" t="s">
        <v>517</v>
      </c>
      <c r="F1559" s="10">
        <v>45170</v>
      </c>
      <c r="G1559" s="10">
        <v>45351</v>
      </c>
      <c r="H1559" t="s">
        <v>987</v>
      </c>
      <c r="I1559" t="s">
        <v>7233</v>
      </c>
      <c r="J1559" t="s">
        <v>1025</v>
      </c>
      <c r="K1559" t="s">
        <v>3351</v>
      </c>
      <c r="N1559" s="30"/>
      <c r="P1559" s="30"/>
      <c r="Q1559" s="30"/>
      <c r="R1559" s="30"/>
      <c r="S1559" s="30"/>
    </row>
    <row r="1560" spans="1:19" x14ac:dyDescent="0.25">
      <c r="A1560" t="s">
        <v>206</v>
      </c>
      <c r="B1560" t="s">
        <v>1954</v>
      </c>
      <c r="C1560" t="s">
        <v>255</v>
      </c>
      <c r="D1560" t="str">
        <f>VLOOKUP(C1560,'Programas-Mestrado'!$C:$D,2,0)</f>
        <v>PPGPUR-So</v>
      </c>
      <c r="E1560" t="s">
        <v>517</v>
      </c>
      <c r="F1560" s="10">
        <v>43891</v>
      </c>
      <c r="G1560" s="10">
        <v>45169</v>
      </c>
      <c r="H1560" t="s">
        <v>987</v>
      </c>
      <c r="I1560" t="s">
        <v>7233</v>
      </c>
      <c r="J1560" t="s">
        <v>1025</v>
      </c>
      <c r="K1560" t="s">
        <v>3351</v>
      </c>
      <c r="N1560" s="30"/>
      <c r="P1560" s="30"/>
      <c r="Q1560" s="30"/>
      <c r="R1560" s="30"/>
      <c r="S1560" s="30"/>
    </row>
    <row r="1561" spans="1:19" x14ac:dyDescent="0.25">
      <c r="A1561" t="s">
        <v>4227</v>
      </c>
      <c r="B1561" t="s">
        <v>4238</v>
      </c>
      <c r="C1561" t="s">
        <v>255</v>
      </c>
      <c r="D1561" t="str">
        <f>VLOOKUP(C1561,'Programas-Mestrado'!$C:$D,2,0)</f>
        <v>PPGPUR-So</v>
      </c>
      <c r="E1561" t="s">
        <v>517</v>
      </c>
      <c r="F1561" s="10">
        <v>44531</v>
      </c>
      <c r="G1561" s="10">
        <v>44620</v>
      </c>
      <c r="H1561" t="s">
        <v>987</v>
      </c>
      <c r="I1561" t="s">
        <v>7233</v>
      </c>
      <c r="J1561" t="s">
        <v>1025</v>
      </c>
      <c r="K1561" t="s">
        <v>3351</v>
      </c>
      <c r="N1561" s="30"/>
      <c r="P1561" s="30"/>
      <c r="Q1561" s="30"/>
      <c r="R1561" s="30"/>
      <c r="S1561" s="30"/>
    </row>
    <row r="1562" spans="1:19" x14ac:dyDescent="0.25">
      <c r="A1562" t="s">
        <v>3607</v>
      </c>
      <c r="B1562" t="s">
        <v>3682</v>
      </c>
      <c r="C1562" t="s">
        <v>255</v>
      </c>
      <c r="D1562" t="str">
        <f>VLOOKUP(C1562,'Programas-Mestrado'!$C:$D,2,0)</f>
        <v>PPGPUR-So</v>
      </c>
      <c r="E1562" t="s">
        <v>517</v>
      </c>
      <c r="F1562" s="10">
        <v>44256</v>
      </c>
      <c r="G1562" s="10">
        <v>44469</v>
      </c>
      <c r="H1562" t="s">
        <v>987</v>
      </c>
      <c r="I1562" t="s">
        <v>7233</v>
      </c>
      <c r="J1562" t="s">
        <v>1026</v>
      </c>
      <c r="K1562" t="s">
        <v>3351</v>
      </c>
      <c r="N1562" s="30"/>
      <c r="P1562" s="30"/>
      <c r="Q1562" s="30"/>
      <c r="R1562" s="30"/>
      <c r="S1562" s="30"/>
    </row>
    <row r="1563" spans="1:19" x14ac:dyDescent="0.25">
      <c r="A1563" t="s">
        <v>508</v>
      </c>
      <c r="B1563" t="s">
        <v>1955</v>
      </c>
      <c r="C1563" t="s">
        <v>255</v>
      </c>
      <c r="D1563" t="str">
        <f>VLOOKUP(C1563,'Programas-Mestrado'!$C:$D,2,0)</f>
        <v>PPGPUR-So</v>
      </c>
      <c r="E1563" t="s">
        <v>517</v>
      </c>
      <c r="F1563" s="10">
        <v>43709</v>
      </c>
      <c r="G1563" s="10">
        <v>43982</v>
      </c>
      <c r="H1563" t="s">
        <v>987</v>
      </c>
      <c r="I1563" t="s">
        <v>7233</v>
      </c>
      <c r="J1563" t="s">
        <v>1024</v>
      </c>
      <c r="K1563" t="s">
        <v>3351</v>
      </c>
      <c r="N1563" s="30"/>
      <c r="P1563" s="30"/>
      <c r="Q1563" s="30"/>
      <c r="R1563" s="30"/>
      <c r="S1563" s="30"/>
    </row>
    <row r="1564" spans="1:19" x14ac:dyDescent="0.25">
      <c r="A1564" t="s">
        <v>6290</v>
      </c>
      <c r="B1564" t="s">
        <v>6318</v>
      </c>
      <c r="C1564" t="s">
        <v>255</v>
      </c>
      <c r="D1564" t="str">
        <f>VLOOKUP(C1564,'Programas-Mestrado'!$C:$D,2,0)</f>
        <v>PPGPUR-So</v>
      </c>
      <c r="E1564" t="s">
        <v>517</v>
      </c>
      <c r="F1564" s="10">
        <v>45139</v>
      </c>
      <c r="G1564" s="10">
        <v>45169</v>
      </c>
      <c r="H1564" t="s">
        <v>987</v>
      </c>
      <c r="I1564" t="s">
        <v>7233</v>
      </c>
      <c r="J1564" t="s">
        <v>1025</v>
      </c>
      <c r="K1564" t="s">
        <v>3351</v>
      </c>
      <c r="N1564" s="30"/>
      <c r="P1564" s="30"/>
      <c r="Q1564" s="30"/>
      <c r="R1564" s="30"/>
      <c r="S1564" s="30"/>
    </row>
    <row r="1565" spans="1:19" x14ac:dyDescent="0.25">
      <c r="A1565" t="s">
        <v>5634</v>
      </c>
      <c r="B1565" t="s">
        <v>7108</v>
      </c>
      <c r="C1565" t="s">
        <v>255</v>
      </c>
      <c r="D1565" t="str">
        <f>VLOOKUP(C1565,'Programas-Mestrado'!$C:$D,2,0)</f>
        <v>PPGPUR-So</v>
      </c>
      <c r="E1565" t="s">
        <v>517</v>
      </c>
      <c r="F1565" s="10">
        <v>45383</v>
      </c>
      <c r="G1565" s="10">
        <v>45504</v>
      </c>
      <c r="H1565" t="s">
        <v>987</v>
      </c>
      <c r="I1565" t="s">
        <v>7233</v>
      </c>
      <c r="J1565" t="s">
        <v>1025</v>
      </c>
      <c r="K1565" t="s">
        <v>3351</v>
      </c>
      <c r="N1565" s="30"/>
      <c r="P1565" s="30"/>
      <c r="Q1565" s="30"/>
      <c r="R1565" s="30"/>
      <c r="S1565" s="30"/>
    </row>
    <row r="1566" spans="1:19" x14ac:dyDescent="0.25">
      <c r="A1566" t="s">
        <v>5634</v>
      </c>
      <c r="B1566" t="s">
        <v>5819</v>
      </c>
      <c r="C1566" t="s">
        <v>255</v>
      </c>
      <c r="D1566" t="str">
        <f>VLOOKUP(C1566,'Programas-Mestrado'!$C:$D,2,0)</f>
        <v>PPGPUR-So</v>
      </c>
      <c r="E1566" t="s">
        <v>517</v>
      </c>
      <c r="F1566" s="10">
        <v>44958</v>
      </c>
      <c r="G1566" s="10">
        <v>44985</v>
      </c>
      <c r="H1566" t="s">
        <v>987</v>
      </c>
      <c r="I1566" t="s">
        <v>7233</v>
      </c>
      <c r="J1566" t="s">
        <v>1025</v>
      </c>
      <c r="K1566" t="s">
        <v>3351</v>
      </c>
      <c r="N1566" s="30"/>
      <c r="P1566" s="30"/>
      <c r="Q1566" s="30"/>
      <c r="R1566" s="30"/>
      <c r="S1566" s="30"/>
    </row>
    <row r="1567" spans="1:19" x14ac:dyDescent="0.25">
      <c r="A1567" t="s">
        <v>5634</v>
      </c>
      <c r="B1567" t="s">
        <v>6102</v>
      </c>
      <c r="C1567" t="s">
        <v>255</v>
      </c>
      <c r="D1567" t="str">
        <f>VLOOKUP(C1567,'Programas-Mestrado'!$C:$D,2,0)</f>
        <v>PPGPUR-So</v>
      </c>
      <c r="E1567" t="s">
        <v>517</v>
      </c>
      <c r="F1567" s="10">
        <v>45017</v>
      </c>
      <c r="G1567" s="10">
        <v>45169</v>
      </c>
      <c r="H1567" t="s">
        <v>987</v>
      </c>
      <c r="I1567" t="s">
        <v>7233</v>
      </c>
      <c r="J1567" t="s">
        <v>1025</v>
      </c>
      <c r="K1567" t="s">
        <v>3351</v>
      </c>
      <c r="N1567" s="30"/>
      <c r="P1567" s="30"/>
      <c r="Q1567" s="30"/>
      <c r="R1567" s="30"/>
      <c r="S1567" s="30"/>
    </row>
    <row r="1568" spans="1:19" x14ac:dyDescent="0.25">
      <c r="A1568" t="s">
        <v>6720</v>
      </c>
      <c r="B1568" t="s">
        <v>6859</v>
      </c>
      <c r="C1568" t="s">
        <v>255</v>
      </c>
      <c r="D1568" t="str">
        <f>VLOOKUP(C1568,'Programas-Mestrado'!$C:$D,2,0)</f>
        <v>PPGPUR-So</v>
      </c>
      <c r="E1568" t="s">
        <v>517</v>
      </c>
      <c r="F1568" s="10">
        <v>45352</v>
      </c>
      <c r="G1568" s="10">
        <v>45382</v>
      </c>
      <c r="H1568" t="s">
        <v>987</v>
      </c>
      <c r="I1568" t="s">
        <v>7233</v>
      </c>
      <c r="J1568" t="s">
        <v>1025</v>
      </c>
      <c r="K1568" t="s">
        <v>3351</v>
      </c>
      <c r="N1568" s="30"/>
      <c r="P1568" s="30"/>
      <c r="Q1568" s="30"/>
      <c r="R1568" s="30"/>
      <c r="S1568" s="30"/>
    </row>
    <row r="1569" spans="1:19" x14ac:dyDescent="0.25">
      <c r="A1569" t="s">
        <v>207</v>
      </c>
      <c r="B1569" t="s">
        <v>5820</v>
      </c>
      <c r="C1569" t="s">
        <v>255</v>
      </c>
      <c r="D1569" t="str">
        <f>VLOOKUP(C1569,'Programas-Mestrado'!$C:$D,2,0)</f>
        <v>PPGPUR-So</v>
      </c>
      <c r="E1569" t="s">
        <v>517</v>
      </c>
      <c r="F1569" s="10">
        <v>44835</v>
      </c>
      <c r="G1569" s="10">
        <v>44985</v>
      </c>
      <c r="H1569" t="s">
        <v>987</v>
      </c>
      <c r="I1569" t="s">
        <v>7233</v>
      </c>
      <c r="J1569" t="s">
        <v>1024</v>
      </c>
      <c r="K1569" t="s">
        <v>3351</v>
      </c>
      <c r="N1569" s="30"/>
      <c r="P1569" s="30"/>
      <c r="Q1569" s="30"/>
      <c r="R1569" s="30"/>
      <c r="S1569" s="30"/>
    </row>
    <row r="1570" spans="1:19" x14ac:dyDescent="0.25">
      <c r="A1570" t="s">
        <v>207</v>
      </c>
      <c r="B1570" t="s">
        <v>2423</v>
      </c>
      <c r="C1570" t="s">
        <v>255</v>
      </c>
      <c r="D1570" t="str">
        <f>VLOOKUP(C1570,'Programas-Mestrado'!$C:$D,2,0)</f>
        <v>PPGPUR-So</v>
      </c>
      <c r="E1570" t="s">
        <v>517</v>
      </c>
      <c r="F1570" s="10">
        <v>43831</v>
      </c>
      <c r="G1570" s="10">
        <v>43890</v>
      </c>
      <c r="H1570" t="s">
        <v>987</v>
      </c>
      <c r="I1570" t="s">
        <v>7233</v>
      </c>
      <c r="J1570" t="s">
        <v>1023</v>
      </c>
      <c r="K1570" t="s">
        <v>3351</v>
      </c>
      <c r="N1570" s="30"/>
      <c r="P1570" s="30"/>
      <c r="Q1570" s="30"/>
      <c r="R1570" s="30"/>
      <c r="S1570" s="30"/>
    </row>
    <row r="1571" spans="1:19" x14ac:dyDescent="0.25">
      <c r="A1571" t="s">
        <v>4360</v>
      </c>
      <c r="B1571" t="s">
        <v>4467</v>
      </c>
      <c r="C1571" t="s">
        <v>255</v>
      </c>
      <c r="D1571" t="str">
        <f>VLOOKUP(C1571,'Programas-Mestrado'!$C:$D,2,0)</f>
        <v>PPGPUR-So</v>
      </c>
      <c r="E1571" t="s">
        <v>517</v>
      </c>
      <c r="F1571" s="10">
        <v>44621</v>
      </c>
      <c r="G1571" s="10">
        <v>45351</v>
      </c>
      <c r="H1571" t="s">
        <v>987</v>
      </c>
      <c r="I1571" t="s">
        <v>7233</v>
      </c>
      <c r="J1571" t="s">
        <v>1025</v>
      </c>
      <c r="K1571" t="s">
        <v>3351</v>
      </c>
      <c r="N1571" s="30"/>
      <c r="P1571" s="30"/>
      <c r="Q1571" s="30"/>
      <c r="R1571" s="30"/>
      <c r="S1571" s="30"/>
    </row>
    <row r="1572" spans="1:19" x14ac:dyDescent="0.25">
      <c r="A1572" t="s">
        <v>4175</v>
      </c>
      <c r="B1572" t="s">
        <v>5466</v>
      </c>
      <c r="C1572" t="s">
        <v>255</v>
      </c>
      <c r="D1572" t="str">
        <f>VLOOKUP(C1572,'Programas-Mestrado'!$C:$D,2,0)</f>
        <v>PPGPUR-So</v>
      </c>
      <c r="E1572" t="s">
        <v>517</v>
      </c>
      <c r="F1572" s="10">
        <v>44986</v>
      </c>
      <c r="G1572" s="10">
        <v>45138</v>
      </c>
      <c r="H1572" t="s">
        <v>987</v>
      </c>
      <c r="I1572" t="s">
        <v>7233</v>
      </c>
      <c r="J1572" t="s">
        <v>1026</v>
      </c>
      <c r="K1572" t="s">
        <v>3351</v>
      </c>
      <c r="N1572" s="30"/>
      <c r="P1572" s="30"/>
      <c r="Q1572" s="30"/>
      <c r="R1572" s="30"/>
      <c r="S1572" s="30"/>
    </row>
    <row r="1573" spans="1:19" x14ac:dyDescent="0.25">
      <c r="A1573" t="s">
        <v>3608</v>
      </c>
      <c r="B1573" t="s">
        <v>3683</v>
      </c>
      <c r="C1573" t="s">
        <v>255</v>
      </c>
      <c r="D1573" t="str">
        <f>VLOOKUP(C1573,'Programas-Mestrado'!$C:$D,2,0)</f>
        <v>PPGPUR-So</v>
      </c>
      <c r="E1573" t="s">
        <v>517</v>
      </c>
      <c r="F1573" s="10">
        <v>44256</v>
      </c>
      <c r="G1573" s="10">
        <v>44286</v>
      </c>
      <c r="H1573" t="s">
        <v>987</v>
      </c>
      <c r="I1573" t="s">
        <v>7233</v>
      </c>
      <c r="J1573" t="s">
        <v>1025</v>
      </c>
      <c r="K1573" t="s">
        <v>3351</v>
      </c>
      <c r="N1573" s="30"/>
      <c r="P1573" s="30"/>
      <c r="Q1573" s="30"/>
      <c r="R1573" s="30"/>
      <c r="S1573" s="30"/>
    </row>
    <row r="1574" spans="1:19" x14ac:dyDescent="0.25">
      <c r="A1574" t="s">
        <v>509</v>
      </c>
      <c r="B1574" t="s">
        <v>1956</v>
      </c>
      <c r="C1574" t="s">
        <v>255</v>
      </c>
      <c r="D1574" t="str">
        <f>VLOOKUP(C1574,'Programas-Mestrado'!$C:$D,2,0)</f>
        <v>PPGPUR-So</v>
      </c>
      <c r="E1574" t="s">
        <v>517</v>
      </c>
      <c r="F1574" s="10">
        <v>43709</v>
      </c>
      <c r="G1574" s="10">
        <v>44316</v>
      </c>
      <c r="H1574" t="s">
        <v>987</v>
      </c>
      <c r="I1574" t="s">
        <v>7233</v>
      </c>
      <c r="J1574" t="s">
        <v>1025</v>
      </c>
      <c r="K1574" t="s">
        <v>3351</v>
      </c>
      <c r="N1574" s="30"/>
      <c r="P1574" s="30"/>
      <c r="Q1574" s="30"/>
      <c r="R1574" s="30"/>
      <c r="S1574" s="30"/>
    </row>
    <row r="1575" spans="1:19" x14ac:dyDescent="0.25">
      <c r="A1575" t="s">
        <v>5635</v>
      </c>
      <c r="B1575" t="s">
        <v>5821</v>
      </c>
      <c r="C1575" t="s">
        <v>255</v>
      </c>
      <c r="D1575" t="str">
        <f>VLOOKUP(C1575,'Programas-Mestrado'!$C:$D,2,0)</f>
        <v>PPGPUR-So</v>
      </c>
      <c r="E1575" t="s">
        <v>517</v>
      </c>
      <c r="F1575" s="10">
        <v>44652</v>
      </c>
      <c r="G1575" s="10">
        <v>44985</v>
      </c>
      <c r="H1575" t="s">
        <v>987</v>
      </c>
      <c r="I1575" t="s">
        <v>7233</v>
      </c>
      <c r="J1575" t="s">
        <v>1025</v>
      </c>
      <c r="K1575" t="s">
        <v>3351</v>
      </c>
      <c r="N1575" s="30"/>
      <c r="P1575" s="30"/>
      <c r="Q1575" s="30"/>
      <c r="R1575" s="30"/>
      <c r="S1575" s="30"/>
    </row>
    <row r="1576" spans="1:19" x14ac:dyDescent="0.25">
      <c r="A1576" t="s">
        <v>208</v>
      </c>
      <c r="B1576" t="s">
        <v>2456</v>
      </c>
      <c r="C1576" t="s">
        <v>255</v>
      </c>
      <c r="D1576" t="str">
        <f>VLOOKUP(C1576,'Programas-Mestrado'!$C:$D,2,0)</f>
        <v>PPGPUR-So</v>
      </c>
      <c r="E1576" t="s">
        <v>517</v>
      </c>
      <c r="F1576" s="10">
        <v>43983</v>
      </c>
      <c r="G1576" s="10">
        <v>45016</v>
      </c>
      <c r="H1576" t="s">
        <v>987</v>
      </c>
      <c r="I1576" t="s">
        <v>7233</v>
      </c>
      <c r="J1576" t="s">
        <v>1025</v>
      </c>
      <c r="K1576" t="s">
        <v>3351</v>
      </c>
      <c r="N1576" s="30"/>
      <c r="P1576" s="30"/>
      <c r="Q1576" s="30"/>
      <c r="R1576" s="30"/>
      <c r="S1576" s="30"/>
    </row>
    <row r="1577" spans="1:19" x14ac:dyDescent="0.25">
      <c r="A1577" t="s">
        <v>1180</v>
      </c>
      <c r="B1577" t="s">
        <v>1957</v>
      </c>
      <c r="C1577" t="s">
        <v>255</v>
      </c>
      <c r="D1577" t="str">
        <f>VLOOKUP(C1577,'Programas-Mestrado'!$C:$D,2,0)</f>
        <v>PPGPUR-So</v>
      </c>
      <c r="E1577" t="s">
        <v>517</v>
      </c>
      <c r="F1577" s="10">
        <v>43891</v>
      </c>
      <c r="G1577" s="10">
        <v>44530</v>
      </c>
      <c r="H1577" t="s">
        <v>987</v>
      </c>
      <c r="I1577" t="s">
        <v>7233</v>
      </c>
      <c r="J1577" t="s">
        <v>1024</v>
      </c>
      <c r="K1577" t="s">
        <v>3351</v>
      </c>
      <c r="N1577" s="30"/>
      <c r="P1577" s="30"/>
      <c r="Q1577" s="30"/>
      <c r="R1577" s="30"/>
      <c r="S1577" s="30"/>
    </row>
    <row r="1578" spans="1:19" x14ac:dyDescent="0.25">
      <c r="A1578" t="s">
        <v>5325</v>
      </c>
      <c r="B1578" t="s">
        <v>5467</v>
      </c>
      <c r="C1578" t="s">
        <v>255</v>
      </c>
      <c r="D1578" t="str">
        <f>VLOOKUP(C1578,'Programas-Mestrado'!$C:$D,2,0)</f>
        <v>PPGPUR-So</v>
      </c>
      <c r="E1578" t="s">
        <v>517</v>
      </c>
      <c r="F1578" s="10">
        <v>44986</v>
      </c>
      <c r="G1578" s="10">
        <v>45351</v>
      </c>
      <c r="H1578" t="s">
        <v>987</v>
      </c>
      <c r="I1578" t="s">
        <v>7233</v>
      </c>
      <c r="J1578" t="s">
        <v>1025</v>
      </c>
      <c r="K1578" t="s">
        <v>3351</v>
      </c>
      <c r="N1578" s="30"/>
      <c r="P1578" s="30"/>
      <c r="Q1578" s="30"/>
      <c r="R1578" s="30"/>
      <c r="S1578" s="30"/>
    </row>
    <row r="1579" spans="1:19" x14ac:dyDescent="0.25">
      <c r="A1579" t="s">
        <v>956</v>
      </c>
      <c r="B1579" t="s">
        <v>3874</v>
      </c>
      <c r="C1579" t="s">
        <v>255</v>
      </c>
      <c r="D1579" t="str">
        <f>VLOOKUP(C1579,'Programas-Mestrado'!$C:$D,2,0)</f>
        <v>PPGPUR-So</v>
      </c>
      <c r="E1579" t="s">
        <v>517</v>
      </c>
      <c r="F1579" s="10">
        <v>44317</v>
      </c>
      <c r="G1579" s="10">
        <v>44620</v>
      </c>
      <c r="H1579" t="s">
        <v>987</v>
      </c>
      <c r="I1579" t="s">
        <v>7233</v>
      </c>
      <c r="J1579" t="s">
        <v>1025</v>
      </c>
      <c r="K1579" t="s">
        <v>3351</v>
      </c>
      <c r="N1579" s="30"/>
      <c r="P1579" s="30"/>
      <c r="Q1579" s="30"/>
      <c r="R1579" s="30"/>
      <c r="S1579" s="30"/>
    </row>
    <row r="1580" spans="1:19" x14ac:dyDescent="0.25">
      <c r="A1580" t="s">
        <v>1181</v>
      </c>
      <c r="B1580" t="s">
        <v>1958</v>
      </c>
      <c r="C1580" t="s">
        <v>255</v>
      </c>
      <c r="D1580" t="str">
        <f>VLOOKUP(C1580,'Programas-Mestrado'!$C:$D,2,0)</f>
        <v>PPGPUR-So</v>
      </c>
      <c r="E1580" t="s">
        <v>517</v>
      </c>
      <c r="F1580" s="10">
        <v>43891</v>
      </c>
      <c r="G1580" s="10">
        <v>44316</v>
      </c>
      <c r="H1580" t="s">
        <v>987</v>
      </c>
      <c r="I1580" t="s">
        <v>7233</v>
      </c>
      <c r="J1580" t="s">
        <v>1025</v>
      </c>
      <c r="K1580" t="s">
        <v>3351</v>
      </c>
      <c r="N1580" s="30"/>
      <c r="P1580" s="30"/>
      <c r="Q1580" s="30"/>
      <c r="R1580" s="30"/>
      <c r="S1580" s="30"/>
    </row>
    <row r="1581" spans="1:19" x14ac:dyDescent="0.25">
      <c r="A1581" t="s">
        <v>4817</v>
      </c>
      <c r="B1581" t="s">
        <v>5553</v>
      </c>
      <c r="C1581" t="s">
        <v>255</v>
      </c>
      <c r="D1581" t="str">
        <f>VLOOKUP(C1581,'Programas-Mestrado'!$C:$D,2,0)</f>
        <v>PPGPUR-So</v>
      </c>
      <c r="E1581" t="s">
        <v>517</v>
      </c>
      <c r="F1581" s="10">
        <v>44986</v>
      </c>
      <c r="G1581" s="10">
        <v>45351</v>
      </c>
      <c r="H1581" t="s">
        <v>987</v>
      </c>
      <c r="I1581" t="s">
        <v>7233</v>
      </c>
      <c r="J1581" t="s">
        <v>1025</v>
      </c>
      <c r="K1581" t="s">
        <v>3351</v>
      </c>
      <c r="N1581" s="30"/>
      <c r="P1581" s="30"/>
      <c r="Q1581" s="30"/>
      <c r="R1581" s="30"/>
      <c r="S1581" s="30"/>
    </row>
    <row r="1582" spans="1:19" x14ac:dyDescent="0.25">
      <c r="A1582" t="s">
        <v>510</v>
      </c>
      <c r="B1582" t="s">
        <v>2424</v>
      </c>
      <c r="C1582" t="s">
        <v>255</v>
      </c>
      <c r="D1582" t="str">
        <f>VLOOKUP(C1582,'Programas-Mestrado'!$C:$D,2,0)</f>
        <v>PPGPUR-So</v>
      </c>
      <c r="E1582" t="s">
        <v>517</v>
      </c>
      <c r="F1582" s="10">
        <v>43709</v>
      </c>
      <c r="G1582" s="10">
        <v>43890</v>
      </c>
      <c r="H1582" t="s">
        <v>987</v>
      </c>
      <c r="I1582" t="s">
        <v>7233</v>
      </c>
      <c r="J1582" t="s">
        <v>1023</v>
      </c>
      <c r="K1582" t="s">
        <v>3351</v>
      </c>
      <c r="N1582" s="30"/>
      <c r="P1582" s="30"/>
      <c r="Q1582" s="30"/>
      <c r="R1582" s="30"/>
      <c r="S1582" s="30"/>
    </row>
    <row r="1583" spans="1:19" x14ac:dyDescent="0.25">
      <c r="A1583" t="s">
        <v>3804</v>
      </c>
      <c r="B1583" t="s">
        <v>3832</v>
      </c>
      <c r="C1583" t="s">
        <v>255</v>
      </c>
      <c r="D1583" t="str">
        <f>VLOOKUP(C1583,'Programas-Mestrado'!$C:$D,2,0)</f>
        <v>PPGPUR-So</v>
      </c>
      <c r="E1583" t="s">
        <v>517</v>
      </c>
      <c r="F1583" s="10">
        <v>44287</v>
      </c>
      <c r="G1583" s="10">
        <v>44957</v>
      </c>
      <c r="H1583" t="s">
        <v>987</v>
      </c>
      <c r="I1583" t="s">
        <v>7233</v>
      </c>
      <c r="J1583" t="s">
        <v>3787</v>
      </c>
      <c r="K1583" t="s">
        <v>3351</v>
      </c>
      <c r="N1583" s="30"/>
      <c r="P1583" s="30"/>
      <c r="Q1583" s="30"/>
      <c r="R1583" s="30"/>
      <c r="S1583" s="30"/>
    </row>
    <row r="1584" spans="1:19" x14ac:dyDescent="0.25">
      <c r="A1584" t="s">
        <v>3609</v>
      </c>
      <c r="B1584" t="s">
        <v>3684</v>
      </c>
      <c r="C1584" t="s">
        <v>255</v>
      </c>
      <c r="D1584" t="str">
        <f>VLOOKUP(C1584,'Programas-Mestrado'!$C:$D,2,0)</f>
        <v>PPGPUR-So</v>
      </c>
      <c r="E1584" t="s">
        <v>517</v>
      </c>
      <c r="F1584" s="10">
        <v>44256</v>
      </c>
      <c r="G1584" s="10">
        <v>44651</v>
      </c>
      <c r="H1584" t="s">
        <v>987</v>
      </c>
      <c r="I1584" t="s">
        <v>7233</v>
      </c>
      <c r="J1584" t="s">
        <v>1026</v>
      </c>
      <c r="K1584" t="s">
        <v>3351</v>
      </c>
      <c r="N1584" s="30"/>
      <c r="P1584" s="30"/>
      <c r="Q1584" s="30"/>
      <c r="R1584" s="30"/>
      <c r="S1584" s="30"/>
    </row>
    <row r="1585" spans="1:19" x14ac:dyDescent="0.25">
      <c r="A1585" t="s">
        <v>865</v>
      </c>
      <c r="B1585" t="s">
        <v>4470</v>
      </c>
      <c r="C1585" t="s">
        <v>255</v>
      </c>
      <c r="D1585" t="str">
        <f>VLOOKUP(C1585,'Programas-Mestrado'!$C:$D,2,0)</f>
        <v>PPGPUR-So</v>
      </c>
      <c r="E1585" t="s">
        <v>517</v>
      </c>
      <c r="F1585" s="10">
        <v>44621</v>
      </c>
      <c r="G1585" s="10">
        <v>45351</v>
      </c>
      <c r="H1585" t="s">
        <v>987</v>
      </c>
      <c r="I1585" t="s">
        <v>7233</v>
      </c>
      <c r="J1585" t="s">
        <v>1025</v>
      </c>
      <c r="K1585" t="s">
        <v>3351</v>
      </c>
      <c r="N1585" s="30"/>
      <c r="P1585" s="30"/>
      <c r="Q1585" s="30"/>
      <c r="R1585" s="30"/>
      <c r="S1585" s="30"/>
    </row>
    <row r="1586" spans="1:19" x14ac:dyDescent="0.25">
      <c r="A1586" t="s">
        <v>865</v>
      </c>
      <c r="B1586" t="s">
        <v>3875</v>
      </c>
      <c r="C1586" t="s">
        <v>255</v>
      </c>
      <c r="D1586" t="str">
        <f>VLOOKUP(C1586,'Programas-Mestrado'!$C:$D,2,0)</f>
        <v>PPGPUR-So</v>
      </c>
      <c r="E1586" t="s">
        <v>517</v>
      </c>
      <c r="F1586" s="10">
        <v>44317</v>
      </c>
      <c r="G1586" s="10">
        <v>44620</v>
      </c>
      <c r="H1586" t="s">
        <v>987</v>
      </c>
      <c r="I1586" t="s">
        <v>7233</v>
      </c>
      <c r="J1586" t="s">
        <v>1025</v>
      </c>
      <c r="K1586" t="s">
        <v>3351</v>
      </c>
      <c r="N1586" s="30"/>
      <c r="P1586" s="30"/>
      <c r="Q1586" s="30"/>
      <c r="R1586" s="30"/>
      <c r="S1586" s="30"/>
    </row>
    <row r="1587" spans="1:19" x14ac:dyDescent="0.25">
      <c r="A1587" t="s">
        <v>511</v>
      </c>
      <c r="B1587" t="s">
        <v>1959</v>
      </c>
      <c r="C1587" t="s">
        <v>255</v>
      </c>
      <c r="D1587" t="str">
        <f>VLOOKUP(C1587,'Programas-Mestrado'!$C:$D,2,0)</f>
        <v>PPGPUR-So</v>
      </c>
      <c r="E1587" t="s">
        <v>517</v>
      </c>
      <c r="F1587" s="10">
        <v>43831</v>
      </c>
      <c r="G1587" s="10">
        <v>43982</v>
      </c>
      <c r="H1587" t="s">
        <v>987</v>
      </c>
      <c r="I1587" t="s">
        <v>7233</v>
      </c>
      <c r="J1587" t="s">
        <v>1024</v>
      </c>
      <c r="K1587" t="s">
        <v>3351</v>
      </c>
      <c r="N1587" s="30"/>
      <c r="P1587" s="30"/>
      <c r="Q1587" s="30"/>
      <c r="R1587" s="30"/>
      <c r="S1587" s="30"/>
    </row>
    <row r="1588" spans="1:19" x14ac:dyDescent="0.25">
      <c r="A1588" t="s">
        <v>512</v>
      </c>
      <c r="B1588" t="s">
        <v>2425</v>
      </c>
      <c r="C1588" t="s">
        <v>255</v>
      </c>
      <c r="D1588" t="str">
        <f>VLOOKUP(C1588,'Programas-Mestrado'!$C:$D,2,0)</f>
        <v>PPGPUR-So</v>
      </c>
      <c r="E1588" t="s">
        <v>517</v>
      </c>
      <c r="F1588" s="10">
        <v>43831</v>
      </c>
      <c r="G1588" s="10">
        <v>43890</v>
      </c>
      <c r="H1588" t="s">
        <v>987</v>
      </c>
      <c r="I1588" t="s">
        <v>7233</v>
      </c>
      <c r="J1588" t="s">
        <v>1023</v>
      </c>
      <c r="K1588" t="s">
        <v>3351</v>
      </c>
      <c r="N1588" s="30"/>
      <c r="P1588" s="30"/>
      <c r="Q1588" s="30"/>
      <c r="R1588" s="30"/>
      <c r="S1588" s="30"/>
    </row>
    <row r="1589" spans="1:19" x14ac:dyDescent="0.25">
      <c r="A1589" t="s">
        <v>512</v>
      </c>
      <c r="B1589" t="s">
        <v>2457</v>
      </c>
      <c r="C1589" t="s">
        <v>255</v>
      </c>
      <c r="D1589" t="str">
        <f>VLOOKUP(C1589,'Programas-Mestrado'!$C:$D,2,0)</f>
        <v>PPGPUR-So</v>
      </c>
      <c r="E1589" t="s">
        <v>517</v>
      </c>
      <c r="F1589" s="10">
        <v>43983</v>
      </c>
      <c r="G1589" s="10">
        <v>44620</v>
      </c>
      <c r="H1589" t="s">
        <v>987</v>
      </c>
      <c r="I1589" t="s">
        <v>7233</v>
      </c>
      <c r="J1589" t="s">
        <v>1025</v>
      </c>
      <c r="K1589" t="s">
        <v>3351</v>
      </c>
      <c r="N1589" s="30"/>
      <c r="P1589" s="30"/>
      <c r="Q1589" s="30"/>
      <c r="R1589" s="30"/>
      <c r="S1589" s="30"/>
    </row>
    <row r="1590" spans="1:19" x14ac:dyDescent="0.25">
      <c r="A1590" t="s">
        <v>513</v>
      </c>
      <c r="B1590" t="s">
        <v>1960</v>
      </c>
      <c r="C1590" t="s">
        <v>255</v>
      </c>
      <c r="D1590" t="str">
        <f>VLOOKUP(C1590,'Programas-Mestrado'!$C:$D,2,0)</f>
        <v>PPGPUR-So</v>
      </c>
      <c r="E1590" t="s">
        <v>517</v>
      </c>
      <c r="F1590" s="10">
        <v>43709</v>
      </c>
      <c r="G1590" s="10">
        <v>43982</v>
      </c>
      <c r="H1590" t="s">
        <v>987</v>
      </c>
      <c r="I1590" t="s">
        <v>7233</v>
      </c>
      <c r="J1590" t="s">
        <v>1024</v>
      </c>
      <c r="K1590" t="s">
        <v>3351</v>
      </c>
      <c r="N1590" s="30"/>
      <c r="P1590" s="30"/>
      <c r="Q1590" s="30"/>
      <c r="R1590" s="30"/>
      <c r="S1590" s="30"/>
    </row>
    <row r="1591" spans="1:19" x14ac:dyDescent="0.25">
      <c r="A1591" t="s">
        <v>203</v>
      </c>
      <c r="B1591" t="s">
        <v>2426</v>
      </c>
      <c r="C1591" t="s">
        <v>255</v>
      </c>
      <c r="D1591" t="str">
        <f>VLOOKUP(C1591,'Programas-Mestrado'!$C:$D,2,0)</f>
        <v>PPGPUR-So</v>
      </c>
      <c r="E1591" t="s">
        <v>258</v>
      </c>
      <c r="F1591" s="10">
        <v>43739</v>
      </c>
      <c r="G1591" s="10">
        <v>43861</v>
      </c>
      <c r="H1591" t="s">
        <v>987</v>
      </c>
      <c r="I1591" t="s">
        <v>7233</v>
      </c>
      <c r="J1591" t="s">
        <v>1024</v>
      </c>
      <c r="K1591" t="s">
        <v>3351</v>
      </c>
      <c r="N1591" s="30"/>
      <c r="P1591" s="30"/>
      <c r="Q1591" s="30"/>
      <c r="R1591" s="30"/>
      <c r="S1591" s="30"/>
    </row>
    <row r="1592" spans="1:19" x14ac:dyDescent="0.25">
      <c r="A1592" t="s">
        <v>4362</v>
      </c>
      <c r="B1592" t="s">
        <v>4471</v>
      </c>
      <c r="C1592" t="s">
        <v>255</v>
      </c>
      <c r="D1592" t="str">
        <f>VLOOKUP(C1592,'Programas-Mestrado'!$C:$D,2,0)</f>
        <v>PPGPUR-So</v>
      </c>
      <c r="E1592" t="s">
        <v>258</v>
      </c>
      <c r="F1592" s="10">
        <v>44621</v>
      </c>
      <c r="G1592" s="10">
        <v>44895</v>
      </c>
      <c r="H1592" t="s">
        <v>987</v>
      </c>
      <c r="I1592" t="s">
        <v>7233</v>
      </c>
      <c r="J1592" t="s">
        <v>1023</v>
      </c>
      <c r="K1592" t="s">
        <v>3351</v>
      </c>
      <c r="N1592" s="30"/>
      <c r="P1592" s="30"/>
      <c r="Q1592" s="30"/>
      <c r="R1592" s="30"/>
      <c r="S1592" s="30"/>
    </row>
    <row r="1593" spans="1:19" x14ac:dyDescent="0.25">
      <c r="A1593" t="s">
        <v>5636</v>
      </c>
      <c r="B1593" t="s">
        <v>5822</v>
      </c>
      <c r="C1593" t="s">
        <v>255</v>
      </c>
      <c r="D1593" t="str">
        <f>VLOOKUP(C1593,'Programas-Mestrado'!$C:$D,2,0)</f>
        <v>PPGPUR-So</v>
      </c>
      <c r="E1593" t="s">
        <v>258</v>
      </c>
      <c r="F1593" s="10">
        <v>44256</v>
      </c>
      <c r="G1593" s="10">
        <v>44985</v>
      </c>
      <c r="H1593" t="s">
        <v>987</v>
      </c>
      <c r="I1593" t="s">
        <v>7233</v>
      </c>
      <c r="J1593" t="s">
        <v>1024</v>
      </c>
      <c r="K1593" t="s">
        <v>3351</v>
      </c>
      <c r="N1593" s="30"/>
      <c r="P1593" s="30"/>
      <c r="Q1593" s="30"/>
      <c r="R1593" s="30"/>
      <c r="S1593" s="30"/>
    </row>
    <row r="1594" spans="1:19" x14ac:dyDescent="0.25">
      <c r="A1594" t="s">
        <v>4896</v>
      </c>
      <c r="B1594" t="s">
        <v>4939</v>
      </c>
      <c r="C1594" t="s">
        <v>255</v>
      </c>
      <c r="D1594" t="str">
        <f>VLOOKUP(C1594,'Programas-Mestrado'!$C:$D,2,0)</f>
        <v>PPGPUR-So</v>
      </c>
      <c r="E1594" t="s">
        <v>258</v>
      </c>
      <c r="F1594" s="10">
        <v>44774</v>
      </c>
      <c r="G1594" s="10">
        <v>45504</v>
      </c>
      <c r="H1594" t="s">
        <v>987</v>
      </c>
      <c r="I1594" t="s">
        <v>7233</v>
      </c>
      <c r="J1594" t="s">
        <v>1025</v>
      </c>
      <c r="K1594" t="s">
        <v>3351</v>
      </c>
      <c r="N1594" s="30"/>
      <c r="P1594" s="30"/>
      <c r="Q1594" s="30"/>
      <c r="R1594" s="30"/>
      <c r="S1594" s="30"/>
    </row>
    <row r="1595" spans="1:19" x14ac:dyDescent="0.25">
      <c r="A1595" t="s">
        <v>4897</v>
      </c>
      <c r="B1595" t="s">
        <v>4940</v>
      </c>
      <c r="C1595" t="s">
        <v>255</v>
      </c>
      <c r="D1595" t="str">
        <f>VLOOKUP(C1595,'Programas-Mestrado'!$C:$D,2,0)</f>
        <v>PPGPUR-So</v>
      </c>
      <c r="E1595" t="s">
        <v>258</v>
      </c>
      <c r="F1595" s="10">
        <v>44774</v>
      </c>
      <c r="G1595" s="10">
        <v>45504</v>
      </c>
      <c r="H1595" t="s">
        <v>987</v>
      </c>
      <c r="I1595" t="s">
        <v>7233</v>
      </c>
      <c r="J1595" t="s">
        <v>1025</v>
      </c>
      <c r="K1595" t="s">
        <v>3351</v>
      </c>
      <c r="N1595" s="30"/>
      <c r="P1595" s="30"/>
      <c r="Q1595" s="30"/>
      <c r="R1595" s="30"/>
      <c r="S1595" s="30"/>
    </row>
    <row r="1596" spans="1:19" x14ac:dyDescent="0.25">
      <c r="A1596" t="s">
        <v>5637</v>
      </c>
      <c r="B1596" t="s">
        <v>5823</v>
      </c>
      <c r="C1596" t="s">
        <v>255</v>
      </c>
      <c r="D1596" t="str">
        <f>VLOOKUP(C1596,'Programas-Mestrado'!$C:$D,2,0)</f>
        <v>PPGPUR-So</v>
      </c>
      <c r="E1596" t="s">
        <v>258</v>
      </c>
      <c r="F1596" s="10">
        <v>44256</v>
      </c>
      <c r="G1596" s="10">
        <v>44985</v>
      </c>
      <c r="H1596" t="s">
        <v>987</v>
      </c>
      <c r="I1596" t="s">
        <v>7233</v>
      </c>
      <c r="J1596" t="s">
        <v>1024</v>
      </c>
      <c r="K1596" t="s">
        <v>3351</v>
      </c>
      <c r="N1596" s="30"/>
      <c r="P1596" s="30"/>
      <c r="Q1596" s="30"/>
      <c r="R1596" s="30"/>
      <c r="S1596" s="30"/>
    </row>
    <row r="1597" spans="1:19" x14ac:dyDescent="0.25">
      <c r="A1597" t="s">
        <v>5638</v>
      </c>
      <c r="B1597" t="s">
        <v>5824</v>
      </c>
      <c r="C1597" t="s">
        <v>255</v>
      </c>
      <c r="D1597" t="str">
        <f>VLOOKUP(C1597,'Programas-Mestrado'!$C:$D,2,0)</f>
        <v>PPGPUR-So</v>
      </c>
      <c r="E1597" t="s">
        <v>258</v>
      </c>
      <c r="F1597" s="10">
        <v>44256</v>
      </c>
      <c r="G1597" s="10">
        <v>44985</v>
      </c>
      <c r="H1597" t="s">
        <v>987</v>
      </c>
      <c r="I1597" t="s">
        <v>7233</v>
      </c>
      <c r="J1597" t="s">
        <v>1024</v>
      </c>
      <c r="K1597" t="s">
        <v>3351</v>
      </c>
      <c r="N1597" s="30"/>
      <c r="P1597" s="30"/>
      <c r="Q1597" s="30"/>
      <c r="R1597" s="30"/>
      <c r="S1597" s="30"/>
    </row>
    <row r="1598" spans="1:19" x14ac:dyDescent="0.25">
      <c r="A1598" t="s">
        <v>4363</v>
      </c>
      <c r="B1598" t="s">
        <v>4472</v>
      </c>
      <c r="C1598" t="s">
        <v>255</v>
      </c>
      <c r="D1598" t="str">
        <f>VLOOKUP(C1598,'Programas-Mestrado'!$C:$D,2,0)</f>
        <v>PPGPUR-So</v>
      </c>
      <c r="E1598" t="s">
        <v>258</v>
      </c>
      <c r="F1598" s="10">
        <v>44621</v>
      </c>
      <c r="G1598" s="10">
        <v>44773</v>
      </c>
      <c r="H1598" t="s">
        <v>987</v>
      </c>
      <c r="I1598" t="s">
        <v>7233</v>
      </c>
      <c r="J1598" t="s">
        <v>1030</v>
      </c>
      <c r="K1598" t="s">
        <v>3351</v>
      </c>
      <c r="N1598" s="30"/>
      <c r="P1598" s="30"/>
      <c r="Q1598" s="30"/>
      <c r="R1598" s="30"/>
      <c r="S1598" s="30"/>
    </row>
    <row r="1599" spans="1:19" x14ac:dyDescent="0.25">
      <c r="A1599" t="s">
        <v>3610</v>
      </c>
      <c r="B1599" t="s">
        <v>3685</v>
      </c>
      <c r="C1599" t="s">
        <v>255</v>
      </c>
      <c r="D1599" t="str">
        <f>VLOOKUP(C1599,'Programas-Mestrado'!$C:$D,2,0)</f>
        <v>PPGPUR-So</v>
      </c>
      <c r="E1599" t="s">
        <v>258</v>
      </c>
      <c r="F1599" s="10">
        <v>44256</v>
      </c>
      <c r="G1599" s="10">
        <v>44286</v>
      </c>
      <c r="H1599" t="s">
        <v>987</v>
      </c>
      <c r="I1599" t="s">
        <v>7233</v>
      </c>
      <c r="J1599" t="s">
        <v>1025</v>
      </c>
      <c r="K1599" t="s">
        <v>3351</v>
      </c>
      <c r="N1599" s="30"/>
      <c r="P1599" s="30"/>
      <c r="Q1599" s="30"/>
      <c r="R1599" s="30"/>
      <c r="S1599" s="30"/>
    </row>
    <row r="1600" spans="1:19" x14ac:dyDescent="0.25">
      <c r="A1600" t="s">
        <v>5639</v>
      </c>
      <c r="B1600" t="s">
        <v>5825</v>
      </c>
      <c r="C1600" t="s">
        <v>255</v>
      </c>
      <c r="D1600" t="str">
        <f>VLOOKUP(C1600,'Programas-Mestrado'!$C:$D,2,0)</f>
        <v>PPGPUR-So</v>
      </c>
      <c r="E1600" t="s">
        <v>258</v>
      </c>
      <c r="F1600" s="10">
        <v>44621</v>
      </c>
      <c r="G1600" s="10">
        <v>44985</v>
      </c>
      <c r="H1600" t="s">
        <v>987</v>
      </c>
      <c r="I1600" t="s">
        <v>7233</v>
      </c>
      <c r="J1600" t="s">
        <v>1024</v>
      </c>
      <c r="K1600" t="s">
        <v>3351</v>
      </c>
      <c r="N1600" s="30"/>
      <c r="P1600" s="30"/>
      <c r="Q1600" s="30"/>
      <c r="R1600" s="30"/>
      <c r="S1600" s="30"/>
    </row>
    <row r="1601" spans="1:19" x14ac:dyDescent="0.25">
      <c r="A1601" t="s">
        <v>864</v>
      </c>
      <c r="B1601" t="s">
        <v>1961</v>
      </c>
      <c r="C1601" t="s">
        <v>255</v>
      </c>
      <c r="D1601" t="str">
        <f>VLOOKUP(C1601,'Programas-Mestrado'!$C:$D,2,0)</f>
        <v>PPGPUR-So</v>
      </c>
      <c r="E1601" t="s">
        <v>258</v>
      </c>
      <c r="F1601" s="10">
        <v>43709</v>
      </c>
      <c r="G1601" s="10">
        <v>44074</v>
      </c>
      <c r="H1601" t="s">
        <v>987</v>
      </c>
      <c r="I1601" t="s">
        <v>7233</v>
      </c>
      <c r="J1601" t="s">
        <v>1027</v>
      </c>
      <c r="K1601" t="s">
        <v>3351</v>
      </c>
      <c r="N1601" s="30"/>
      <c r="P1601" s="30"/>
      <c r="Q1601" s="30"/>
      <c r="R1601" s="30"/>
      <c r="S1601" s="30"/>
    </row>
    <row r="1602" spans="1:19" x14ac:dyDescent="0.25">
      <c r="A1602" t="s">
        <v>5640</v>
      </c>
      <c r="B1602" t="s">
        <v>5826</v>
      </c>
      <c r="C1602" t="s">
        <v>255</v>
      </c>
      <c r="D1602" t="str">
        <f>VLOOKUP(C1602,'Programas-Mestrado'!$C:$D,2,0)</f>
        <v>PPGPUR-So</v>
      </c>
      <c r="E1602" t="s">
        <v>258</v>
      </c>
      <c r="F1602" s="10">
        <v>44866</v>
      </c>
      <c r="G1602" s="10">
        <v>44985</v>
      </c>
      <c r="H1602" t="s">
        <v>987</v>
      </c>
      <c r="I1602" t="s">
        <v>7233</v>
      </c>
      <c r="J1602" t="s">
        <v>1025</v>
      </c>
      <c r="K1602" t="s">
        <v>3351</v>
      </c>
      <c r="N1602" s="30"/>
      <c r="P1602" s="30"/>
      <c r="Q1602" s="30"/>
      <c r="R1602" s="30"/>
      <c r="S1602" s="30"/>
    </row>
    <row r="1603" spans="1:19" x14ac:dyDescent="0.25">
      <c r="A1603" t="s">
        <v>4254</v>
      </c>
      <c r="B1603" t="s">
        <v>4259</v>
      </c>
      <c r="C1603" t="s">
        <v>255</v>
      </c>
      <c r="D1603" t="str">
        <f>VLOOKUP(C1603,'Programas-Mestrado'!$C:$D,2,0)</f>
        <v>PPGPUR-So</v>
      </c>
      <c r="E1603" t="s">
        <v>258</v>
      </c>
      <c r="F1603" s="10">
        <v>44562</v>
      </c>
      <c r="G1603" s="10">
        <v>44620</v>
      </c>
      <c r="H1603" t="s">
        <v>987</v>
      </c>
      <c r="I1603" t="s">
        <v>7233</v>
      </c>
      <c r="J1603" t="s">
        <v>1025</v>
      </c>
      <c r="K1603" t="s">
        <v>3351</v>
      </c>
      <c r="N1603" s="30"/>
      <c r="P1603" s="30"/>
      <c r="Q1603" s="30"/>
      <c r="R1603" s="30"/>
      <c r="S1603" s="30"/>
    </row>
    <row r="1604" spans="1:19" x14ac:dyDescent="0.25">
      <c r="A1604" t="s">
        <v>4254</v>
      </c>
      <c r="B1604" t="s">
        <v>4473</v>
      </c>
      <c r="C1604" t="s">
        <v>255</v>
      </c>
      <c r="D1604" t="str">
        <f>VLOOKUP(C1604,'Programas-Mestrado'!$C:$D,2,0)</f>
        <v>PPGPUR-So</v>
      </c>
      <c r="E1604" t="s">
        <v>258</v>
      </c>
      <c r="F1604" s="10">
        <v>44621</v>
      </c>
      <c r="G1604" s="10">
        <v>44773</v>
      </c>
      <c r="H1604" t="s">
        <v>987</v>
      </c>
      <c r="I1604" t="s">
        <v>7233</v>
      </c>
      <c r="J1604" t="s">
        <v>1025</v>
      </c>
      <c r="K1604" t="s">
        <v>3351</v>
      </c>
      <c r="N1604" s="30"/>
      <c r="P1604" s="30"/>
      <c r="Q1604" s="30"/>
      <c r="R1604" s="30"/>
      <c r="S1604" s="30"/>
    </row>
    <row r="1605" spans="1:19" x14ac:dyDescent="0.25">
      <c r="A1605" t="s">
        <v>4791</v>
      </c>
      <c r="B1605" t="s">
        <v>4808</v>
      </c>
      <c r="C1605" t="s">
        <v>255</v>
      </c>
      <c r="D1605" t="str">
        <f>VLOOKUP(C1605,'Programas-Mestrado'!$C:$D,2,0)</f>
        <v>PPGPUR-So</v>
      </c>
      <c r="E1605" t="s">
        <v>258</v>
      </c>
      <c r="F1605" s="10">
        <v>44743</v>
      </c>
      <c r="G1605" s="10">
        <v>44773</v>
      </c>
      <c r="H1605" t="s">
        <v>987</v>
      </c>
      <c r="I1605" t="s">
        <v>7233</v>
      </c>
      <c r="J1605" t="s">
        <v>1025</v>
      </c>
      <c r="K1605" t="s">
        <v>3351</v>
      </c>
      <c r="N1605" s="30"/>
      <c r="P1605" s="30"/>
      <c r="Q1605" s="30"/>
      <c r="R1605" s="30"/>
      <c r="S1605" s="30"/>
    </row>
    <row r="1606" spans="1:19" x14ac:dyDescent="0.25">
      <c r="A1606" t="s">
        <v>205</v>
      </c>
      <c r="B1606" t="s">
        <v>2427</v>
      </c>
      <c r="C1606" t="s">
        <v>255</v>
      </c>
      <c r="D1606" t="str">
        <f>VLOOKUP(C1606,'Programas-Mestrado'!$C:$D,2,0)</f>
        <v>PPGPUR-So</v>
      </c>
      <c r="E1606" t="s">
        <v>258</v>
      </c>
      <c r="F1606" s="10">
        <v>43709</v>
      </c>
      <c r="G1606" s="10">
        <v>43890</v>
      </c>
      <c r="H1606" t="s">
        <v>987</v>
      </c>
      <c r="I1606" t="s">
        <v>7233</v>
      </c>
      <c r="J1606" t="s">
        <v>1024</v>
      </c>
      <c r="K1606" t="s">
        <v>3351</v>
      </c>
      <c r="N1606" s="30"/>
      <c r="P1606" s="30"/>
      <c r="Q1606" s="30"/>
      <c r="R1606" s="30"/>
      <c r="S1606" s="30"/>
    </row>
    <row r="1607" spans="1:19" x14ac:dyDescent="0.25">
      <c r="A1607" t="s">
        <v>206</v>
      </c>
      <c r="B1607" t="s">
        <v>2428</v>
      </c>
      <c r="C1607" t="s">
        <v>255</v>
      </c>
      <c r="D1607" t="str">
        <f>VLOOKUP(C1607,'Programas-Mestrado'!$C:$D,2,0)</f>
        <v>PPGPUR-So</v>
      </c>
      <c r="E1607" t="s">
        <v>258</v>
      </c>
      <c r="F1607" s="10">
        <v>43709</v>
      </c>
      <c r="G1607" s="10">
        <v>43890</v>
      </c>
      <c r="H1607" t="s">
        <v>987</v>
      </c>
      <c r="I1607" t="s">
        <v>7233</v>
      </c>
      <c r="J1607" t="s">
        <v>1024</v>
      </c>
      <c r="K1607" t="s">
        <v>3351</v>
      </c>
      <c r="N1607" s="30"/>
      <c r="P1607" s="30"/>
      <c r="Q1607" s="30"/>
      <c r="R1607" s="30"/>
      <c r="S1607" s="30"/>
    </row>
    <row r="1608" spans="1:19" x14ac:dyDescent="0.25">
      <c r="A1608" t="s">
        <v>1020</v>
      </c>
      <c r="B1608" t="s">
        <v>2429</v>
      </c>
      <c r="C1608" t="s">
        <v>255</v>
      </c>
      <c r="D1608" t="str">
        <f>VLOOKUP(C1608,'Programas-Mestrado'!$C:$D,2,0)</f>
        <v>PPGPUR-So</v>
      </c>
      <c r="E1608" t="s">
        <v>258</v>
      </c>
      <c r="F1608" s="10">
        <v>43862</v>
      </c>
      <c r="G1608" s="10">
        <v>43890</v>
      </c>
      <c r="H1608" t="s">
        <v>987</v>
      </c>
      <c r="I1608" t="s">
        <v>7233</v>
      </c>
      <c r="J1608" t="s">
        <v>1025</v>
      </c>
      <c r="K1608" t="s">
        <v>3351</v>
      </c>
      <c r="N1608" s="30"/>
      <c r="P1608" s="30"/>
      <c r="Q1608" s="30"/>
      <c r="R1608" s="30"/>
      <c r="S1608" s="30"/>
    </row>
    <row r="1609" spans="1:19" x14ac:dyDescent="0.25">
      <c r="A1609" t="s">
        <v>5192</v>
      </c>
      <c r="B1609" t="s">
        <v>5471</v>
      </c>
      <c r="C1609" t="s">
        <v>255</v>
      </c>
      <c r="D1609" t="str">
        <f>VLOOKUP(C1609,'Programas-Mestrado'!$C:$D,2,0)</f>
        <v>PPGPUR-So</v>
      </c>
      <c r="E1609" t="s">
        <v>258</v>
      </c>
      <c r="F1609" s="10">
        <v>44986</v>
      </c>
      <c r="G1609" s="10">
        <v>45351</v>
      </c>
      <c r="H1609" t="s">
        <v>987</v>
      </c>
      <c r="I1609" t="s">
        <v>7233</v>
      </c>
      <c r="J1609" t="s">
        <v>1025</v>
      </c>
      <c r="K1609" t="s">
        <v>3351</v>
      </c>
      <c r="N1609" s="30"/>
      <c r="P1609" s="30"/>
      <c r="Q1609" s="30"/>
      <c r="R1609" s="30"/>
      <c r="S1609" s="30"/>
    </row>
    <row r="1610" spans="1:19" x14ac:dyDescent="0.25">
      <c r="A1610" t="s">
        <v>5192</v>
      </c>
      <c r="B1610" t="s">
        <v>5827</v>
      </c>
      <c r="C1610" t="s">
        <v>255</v>
      </c>
      <c r="D1610" t="str">
        <f>VLOOKUP(C1610,'Programas-Mestrado'!$C:$D,2,0)</f>
        <v>PPGPUR-So</v>
      </c>
      <c r="E1610" t="s">
        <v>258</v>
      </c>
      <c r="F1610" s="10">
        <v>44896</v>
      </c>
      <c r="G1610" s="10">
        <v>44957</v>
      </c>
      <c r="H1610" t="s">
        <v>987</v>
      </c>
      <c r="I1610" t="s">
        <v>7233</v>
      </c>
      <c r="J1610" t="s">
        <v>1025</v>
      </c>
      <c r="K1610" t="s">
        <v>3351</v>
      </c>
      <c r="N1610" s="30"/>
      <c r="P1610" s="30"/>
      <c r="Q1610" s="30"/>
      <c r="R1610" s="30"/>
      <c r="S1610" s="30"/>
    </row>
    <row r="1611" spans="1:19" x14ac:dyDescent="0.25">
      <c r="A1611" t="s">
        <v>1182</v>
      </c>
      <c r="B1611" t="s">
        <v>1962</v>
      </c>
      <c r="C1611" t="s">
        <v>255</v>
      </c>
      <c r="D1611" t="str">
        <f>VLOOKUP(C1611,'Programas-Mestrado'!$C:$D,2,0)</f>
        <v>PPGPUR-So</v>
      </c>
      <c r="E1611" t="s">
        <v>258</v>
      </c>
      <c r="F1611" s="10">
        <v>43891</v>
      </c>
      <c r="G1611" s="10">
        <v>44561</v>
      </c>
      <c r="H1611" t="s">
        <v>987</v>
      </c>
      <c r="I1611" t="s">
        <v>7233</v>
      </c>
      <c r="J1611" t="s">
        <v>1026</v>
      </c>
      <c r="K1611" t="s">
        <v>3351</v>
      </c>
      <c r="N1611" s="30"/>
      <c r="P1611" s="30"/>
      <c r="Q1611" s="30"/>
      <c r="R1611" s="30"/>
      <c r="S1611" s="30"/>
    </row>
    <row r="1612" spans="1:19" x14ac:dyDescent="0.25">
      <c r="A1612" t="s">
        <v>998</v>
      </c>
      <c r="B1612" t="s">
        <v>2430</v>
      </c>
      <c r="C1612" t="s">
        <v>255</v>
      </c>
      <c r="D1612" t="str">
        <f>VLOOKUP(C1612,'Programas-Mestrado'!$C:$D,2,0)</f>
        <v>PPGPUR-So</v>
      </c>
      <c r="E1612" t="s">
        <v>258</v>
      </c>
      <c r="F1612" s="10">
        <v>43709</v>
      </c>
      <c r="G1612" s="10">
        <v>43738</v>
      </c>
      <c r="H1612" t="s">
        <v>987</v>
      </c>
      <c r="I1612" t="s">
        <v>7233</v>
      </c>
      <c r="J1612" t="s">
        <v>1023</v>
      </c>
      <c r="K1612" t="s">
        <v>3351</v>
      </c>
      <c r="N1612" s="30"/>
      <c r="P1612" s="30"/>
      <c r="Q1612" s="30"/>
      <c r="R1612" s="30"/>
      <c r="S1612" s="30"/>
    </row>
    <row r="1613" spans="1:19" x14ac:dyDescent="0.25">
      <c r="A1613" t="s">
        <v>998</v>
      </c>
      <c r="B1613" t="s">
        <v>3459</v>
      </c>
      <c r="C1613" t="s">
        <v>255</v>
      </c>
      <c r="D1613" t="str">
        <f>VLOOKUP(C1613,'Programas-Mestrado'!$C:$D,2,0)</f>
        <v>PPGPUR-So</v>
      </c>
      <c r="E1613" t="s">
        <v>258</v>
      </c>
      <c r="F1613" s="10">
        <v>44075</v>
      </c>
      <c r="G1613" s="10">
        <v>44255</v>
      </c>
      <c r="H1613" t="s">
        <v>987</v>
      </c>
      <c r="I1613" t="s">
        <v>7233</v>
      </c>
      <c r="J1613" t="s">
        <v>1024</v>
      </c>
      <c r="K1613" t="s">
        <v>3351</v>
      </c>
      <c r="N1613" s="30"/>
      <c r="P1613" s="30"/>
      <c r="Q1613" s="30"/>
      <c r="R1613" s="30"/>
      <c r="S1613" s="30"/>
    </row>
    <row r="1614" spans="1:19" x14ac:dyDescent="0.25">
      <c r="A1614" t="s">
        <v>6723</v>
      </c>
      <c r="B1614" t="s">
        <v>6864</v>
      </c>
      <c r="C1614" t="s">
        <v>255</v>
      </c>
      <c r="D1614" t="str">
        <f>VLOOKUP(C1614,'Programas-Mestrado'!$C:$D,2,0)</f>
        <v>PPGPUR-So</v>
      </c>
      <c r="E1614" t="s">
        <v>258</v>
      </c>
      <c r="F1614" s="10">
        <v>45352</v>
      </c>
      <c r="G1614" s="10">
        <v>45504</v>
      </c>
      <c r="H1614" t="s">
        <v>987</v>
      </c>
      <c r="I1614" t="s">
        <v>7233</v>
      </c>
      <c r="J1614" t="s">
        <v>1025</v>
      </c>
      <c r="K1614" t="s">
        <v>3351</v>
      </c>
      <c r="N1614" s="30"/>
      <c r="P1614" s="30"/>
      <c r="Q1614" s="30"/>
      <c r="R1614" s="30"/>
      <c r="S1614" s="30"/>
    </row>
    <row r="1615" spans="1:19" x14ac:dyDescent="0.25">
      <c r="A1615" t="s">
        <v>5641</v>
      </c>
      <c r="B1615" t="s">
        <v>5828</v>
      </c>
      <c r="C1615" t="s">
        <v>255</v>
      </c>
      <c r="D1615" t="str">
        <f>VLOOKUP(C1615,'Programas-Mestrado'!$C:$D,2,0)</f>
        <v>PPGPUR-So</v>
      </c>
      <c r="E1615" t="s">
        <v>258</v>
      </c>
      <c r="F1615" s="10">
        <v>44256</v>
      </c>
      <c r="G1615" s="10">
        <v>44985</v>
      </c>
      <c r="H1615" t="s">
        <v>987</v>
      </c>
      <c r="I1615" t="s">
        <v>7233</v>
      </c>
      <c r="J1615" t="s">
        <v>1024</v>
      </c>
      <c r="K1615" t="s">
        <v>3351</v>
      </c>
      <c r="N1615" s="30"/>
      <c r="P1615" s="30"/>
      <c r="Q1615" s="30"/>
      <c r="R1615" s="30"/>
      <c r="S1615" s="30"/>
    </row>
    <row r="1616" spans="1:19" x14ac:dyDescent="0.25">
      <c r="A1616" t="s">
        <v>4364</v>
      </c>
      <c r="B1616" t="s">
        <v>4474</v>
      </c>
      <c r="C1616" t="s">
        <v>255</v>
      </c>
      <c r="D1616" t="str">
        <f>VLOOKUP(C1616,'Programas-Mestrado'!$C:$D,2,0)</f>
        <v>PPGPUR-So</v>
      </c>
      <c r="E1616" t="s">
        <v>258</v>
      </c>
      <c r="F1616" s="10">
        <v>44621</v>
      </c>
      <c r="G1616" s="10">
        <v>45351</v>
      </c>
      <c r="H1616" t="s">
        <v>987</v>
      </c>
      <c r="I1616" t="s">
        <v>7233</v>
      </c>
      <c r="J1616" t="s">
        <v>1025</v>
      </c>
      <c r="K1616" t="s">
        <v>3351</v>
      </c>
      <c r="N1616" s="30"/>
      <c r="P1616" s="30"/>
      <c r="Q1616" s="30"/>
      <c r="R1616" s="30"/>
      <c r="S1616" s="30"/>
    </row>
    <row r="1617" spans="1:19" x14ac:dyDescent="0.25">
      <c r="A1617" t="s">
        <v>4898</v>
      </c>
      <c r="B1617" t="s">
        <v>4941</v>
      </c>
      <c r="C1617" t="s">
        <v>255</v>
      </c>
      <c r="D1617" t="str">
        <f>VLOOKUP(C1617,'Programas-Mestrado'!$C:$D,2,0)</f>
        <v>PPGPUR-So</v>
      </c>
      <c r="E1617" t="s">
        <v>258</v>
      </c>
      <c r="F1617" s="10">
        <v>44774</v>
      </c>
      <c r="G1617" s="10">
        <v>44865</v>
      </c>
      <c r="H1617" t="s">
        <v>987</v>
      </c>
      <c r="I1617" t="s">
        <v>7233</v>
      </c>
      <c r="J1617" t="s">
        <v>1027</v>
      </c>
      <c r="K1617" t="s">
        <v>3351</v>
      </c>
      <c r="N1617" s="30"/>
      <c r="P1617" s="30"/>
      <c r="Q1617" s="30"/>
      <c r="R1617" s="30"/>
      <c r="S1617" s="30"/>
    </row>
    <row r="1618" spans="1:19" x14ac:dyDescent="0.25">
      <c r="A1618" t="s">
        <v>4175</v>
      </c>
      <c r="B1618" t="s">
        <v>5829</v>
      </c>
      <c r="C1618" t="s">
        <v>255</v>
      </c>
      <c r="D1618" t="str">
        <f>VLOOKUP(C1618,'Programas-Mestrado'!$C:$D,2,0)</f>
        <v>PPGPUR-So</v>
      </c>
      <c r="E1618" t="s">
        <v>258</v>
      </c>
      <c r="F1618" s="10">
        <v>44470</v>
      </c>
      <c r="G1618" s="10">
        <v>44985</v>
      </c>
      <c r="H1618" t="s">
        <v>987</v>
      </c>
      <c r="I1618" t="s">
        <v>7233</v>
      </c>
      <c r="J1618" t="s">
        <v>1024</v>
      </c>
      <c r="K1618" t="s">
        <v>3351</v>
      </c>
      <c r="N1618" s="30"/>
      <c r="P1618" s="30"/>
      <c r="Q1618" s="30"/>
      <c r="R1618" s="30"/>
      <c r="S1618" s="30"/>
    </row>
    <row r="1619" spans="1:19" x14ac:dyDescent="0.25">
      <c r="A1619" t="s">
        <v>208</v>
      </c>
      <c r="B1619" t="s">
        <v>2431</v>
      </c>
      <c r="C1619" t="s">
        <v>255</v>
      </c>
      <c r="D1619" t="str">
        <f>VLOOKUP(C1619,'Programas-Mestrado'!$C:$D,2,0)</f>
        <v>PPGPUR-So</v>
      </c>
      <c r="E1619" t="s">
        <v>258</v>
      </c>
      <c r="F1619" s="10">
        <v>43709</v>
      </c>
      <c r="G1619" s="10">
        <v>43890</v>
      </c>
      <c r="H1619" t="s">
        <v>987</v>
      </c>
      <c r="I1619" t="s">
        <v>7233</v>
      </c>
      <c r="J1619" t="s">
        <v>1024</v>
      </c>
      <c r="K1619" t="s">
        <v>3351</v>
      </c>
      <c r="N1619" s="30"/>
      <c r="P1619" s="30"/>
      <c r="Q1619" s="30"/>
      <c r="R1619" s="30"/>
      <c r="S1619" s="30"/>
    </row>
    <row r="1620" spans="1:19" x14ac:dyDescent="0.25">
      <c r="A1620" t="s">
        <v>209</v>
      </c>
      <c r="B1620" t="s">
        <v>2432</v>
      </c>
      <c r="C1620" t="s">
        <v>255</v>
      </c>
      <c r="D1620" t="str">
        <f>VLOOKUP(C1620,'Programas-Mestrado'!$C:$D,2,0)</f>
        <v>PPGPUR-So</v>
      </c>
      <c r="E1620" t="s">
        <v>258</v>
      </c>
      <c r="F1620" s="10">
        <v>43709</v>
      </c>
      <c r="G1620" s="10">
        <v>43890</v>
      </c>
      <c r="H1620" t="s">
        <v>987</v>
      </c>
      <c r="I1620" t="s">
        <v>7233</v>
      </c>
      <c r="J1620" t="s">
        <v>1024</v>
      </c>
      <c r="K1620" t="s">
        <v>3351</v>
      </c>
      <c r="N1620" s="30"/>
      <c r="P1620" s="30"/>
      <c r="Q1620" s="30"/>
      <c r="R1620" s="30"/>
      <c r="S1620" s="30"/>
    </row>
    <row r="1621" spans="1:19" x14ac:dyDescent="0.25">
      <c r="A1621" t="s">
        <v>956</v>
      </c>
      <c r="B1621" t="s">
        <v>1963</v>
      </c>
      <c r="C1621" t="s">
        <v>255</v>
      </c>
      <c r="D1621" t="str">
        <f>VLOOKUP(C1621,'Programas-Mestrado'!$C:$D,2,0)</f>
        <v>PPGPUR-So</v>
      </c>
      <c r="E1621" t="s">
        <v>258</v>
      </c>
      <c r="F1621" s="10">
        <v>43739</v>
      </c>
      <c r="G1621" s="10">
        <v>44255</v>
      </c>
      <c r="H1621" t="s">
        <v>987</v>
      </c>
      <c r="I1621" t="s">
        <v>7233</v>
      </c>
      <c r="J1621" t="s">
        <v>1024</v>
      </c>
      <c r="K1621" t="s">
        <v>3351</v>
      </c>
      <c r="N1621" s="30"/>
      <c r="P1621" s="30"/>
      <c r="Q1621" s="30"/>
      <c r="R1621" s="30"/>
      <c r="S1621" s="30"/>
    </row>
    <row r="1622" spans="1:19" x14ac:dyDescent="0.25">
      <c r="A1622" t="s">
        <v>1183</v>
      </c>
      <c r="B1622" t="s">
        <v>1964</v>
      </c>
      <c r="C1622" t="s">
        <v>255</v>
      </c>
      <c r="D1622" t="str">
        <f>VLOOKUP(C1622,'Programas-Mestrado'!$C:$D,2,0)</f>
        <v>PPGPUR-So</v>
      </c>
      <c r="E1622" t="s">
        <v>258</v>
      </c>
      <c r="F1622" s="10">
        <v>43891</v>
      </c>
      <c r="G1622" s="10">
        <v>44620</v>
      </c>
      <c r="H1622" t="s">
        <v>987</v>
      </c>
      <c r="I1622" t="s">
        <v>7233</v>
      </c>
      <c r="J1622" t="s">
        <v>1024</v>
      </c>
      <c r="K1622" t="s">
        <v>3351</v>
      </c>
      <c r="N1622" s="30"/>
      <c r="P1622" s="30"/>
      <c r="Q1622" s="30"/>
      <c r="R1622" s="30"/>
      <c r="S1622" s="30"/>
    </row>
    <row r="1623" spans="1:19" x14ac:dyDescent="0.25">
      <c r="A1623" t="s">
        <v>1184</v>
      </c>
      <c r="B1623" t="s">
        <v>1965</v>
      </c>
      <c r="C1623" t="s">
        <v>255</v>
      </c>
      <c r="D1623" t="str">
        <f>VLOOKUP(C1623,'Programas-Mestrado'!$C:$D,2,0)</f>
        <v>PPGPUR-So</v>
      </c>
      <c r="E1623" t="s">
        <v>258</v>
      </c>
      <c r="F1623" s="10">
        <v>43891</v>
      </c>
      <c r="G1623" s="10">
        <v>44620</v>
      </c>
      <c r="H1623" t="s">
        <v>987</v>
      </c>
      <c r="I1623" t="s">
        <v>7233</v>
      </c>
      <c r="J1623" t="s">
        <v>1024</v>
      </c>
      <c r="K1623" t="s">
        <v>3351</v>
      </c>
      <c r="N1623" s="30"/>
      <c r="P1623" s="30"/>
      <c r="Q1623" s="30"/>
      <c r="R1623" s="30"/>
      <c r="S1623" s="30"/>
    </row>
    <row r="1624" spans="1:19" x14ac:dyDescent="0.25">
      <c r="A1624" t="s">
        <v>865</v>
      </c>
      <c r="B1624" t="s">
        <v>2433</v>
      </c>
      <c r="C1624" t="s">
        <v>255</v>
      </c>
      <c r="D1624" t="str">
        <f>VLOOKUP(C1624,'Programas-Mestrado'!$C:$D,2,0)</f>
        <v>PPGPUR-So</v>
      </c>
      <c r="E1624" t="s">
        <v>258</v>
      </c>
      <c r="F1624" s="10">
        <v>43709</v>
      </c>
      <c r="G1624" s="10">
        <v>43890</v>
      </c>
      <c r="H1624" t="s">
        <v>987</v>
      </c>
      <c r="I1624" t="s">
        <v>7233</v>
      </c>
      <c r="J1624" t="s">
        <v>1023</v>
      </c>
      <c r="K1624" t="s">
        <v>3351</v>
      </c>
      <c r="N1624" s="30"/>
      <c r="P1624" s="30"/>
      <c r="Q1624" s="30"/>
      <c r="R1624" s="30"/>
      <c r="S1624" s="30"/>
    </row>
    <row r="1625" spans="1:19" x14ac:dyDescent="0.25">
      <c r="A1625" t="s">
        <v>865</v>
      </c>
      <c r="B1625" t="s">
        <v>1966</v>
      </c>
      <c r="C1625" t="s">
        <v>255</v>
      </c>
      <c r="D1625" t="str">
        <f>VLOOKUP(C1625,'Programas-Mestrado'!$C:$D,2,0)</f>
        <v>PPGPUR-So</v>
      </c>
      <c r="E1625" t="s">
        <v>258</v>
      </c>
      <c r="F1625" s="10">
        <v>43891</v>
      </c>
      <c r="G1625" s="10">
        <v>44255</v>
      </c>
      <c r="H1625" t="s">
        <v>987</v>
      </c>
      <c r="I1625" t="s">
        <v>7233</v>
      </c>
      <c r="J1625" t="s">
        <v>1024</v>
      </c>
      <c r="K1625" t="s">
        <v>3351</v>
      </c>
      <c r="N1625" s="30"/>
      <c r="P1625" s="30"/>
      <c r="Q1625" s="30"/>
      <c r="R1625" s="30"/>
      <c r="S1625" s="30"/>
    </row>
    <row r="1626" spans="1:19" x14ac:dyDescent="0.25">
      <c r="A1626" t="s">
        <v>210</v>
      </c>
      <c r="B1626" t="s">
        <v>2434</v>
      </c>
      <c r="C1626" t="s">
        <v>255</v>
      </c>
      <c r="D1626" t="str">
        <f>VLOOKUP(C1626,'Programas-Mestrado'!$C:$D,2,0)</f>
        <v>PPGPUR-So</v>
      </c>
      <c r="E1626" t="s">
        <v>258</v>
      </c>
      <c r="F1626" s="10">
        <v>43709</v>
      </c>
      <c r="G1626" s="10">
        <v>43890</v>
      </c>
      <c r="H1626" t="s">
        <v>987</v>
      </c>
      <c r="I1626" t="s">
        <v>7233</v>
      </c>
      <c r="J1626" t="s">
        <v>1024</v>
      </c>
      <c r="K1626" t="s">
        <v>3351</v>
      </c>
      <c r="N1626" s="30"/>
      <c r="P1626" s="30"/>
      <c r="Q1626" s="30"/>
      <c r="R1626" s="30"/>
      <c r="S1626" s="30"/>
    </row>
    <row r="1627" spans="1:19" x14ac:dyDescent="0.25">
      <c r="A1627" t="s">
        <v>1185</v>
      </c>
      <c r="B1627" t="s">
        <v>1967</v>
      </c>
      <c r="C1627" t="s">
        <v>255</v>
      </c>
      <c r="D1627" t="str">
        <f>VLOOKUP(C1627,'Programas-Mestrado'!$C:$D,2,0)</f>
        <v>PPGPUR-So</v>
      </c>
      <c r="E1627" t="s">
        <v>258</v>
      </c>
      <c r="F1627" s="10">
        <v>43891</v>
      </c>
      <c r="G1627" s="10">
        <v>44620</v>
      </c>
      <c r="H1627" t="s">
        <v>987</v>
      </c>
      <c r="I1627" t="s">
        <v>7233</v>
      </c>
      <c r="J1627" t="s">
        <v>1025</v>
      </c>
      <c r="K1627" t="s">
        <v>3351</v>
      </c>
      <c r="N1627" s="30"/>
      <c r="P1627" s="30"/>
      <c r="Q1627" s="30"/>
      <c r="R1627" s="30"/>
      <c r="S1627" s="30"/>
    </row>
    <row r="1628" spans="1:19" x14ac:dyDescent="0.25">
      <c r="A1628" t="s">
        <v>1186</v>
      </c>
      <c r="B1628" t="s">
        <v>1968</v>
      </c>
      <c r="C1628" t="s">
        <v>255</v>
      </c>
      <c r="D1628" t="str">
        <f>VLOOKUP(C1628,'Programas-Mestrado'!$C:$D,2,0)</f>
        <v>PPGPUR-So</v>
      </c>
      <c r="E1628" t="s">
        <v>258</v>
      </c>
      <c r="F1628" s="10">
        <v>43891</v>
      </c>
      <c r="G1628" s="10">
        <v>44620</v>
      </c>
      <c r="H1628" t="s">
        <v>987</v>
      </c>
      <c r="I1628" t="s">
        <v>7233</v>
      </c>
      <c r="J1628" t="s">
        <v>1025</v>
      </c>
      <c r="K1628" t="s">
        <v>3351</v>
      </c>
      <c r="N1628" s="30"/>
      <c r="P1628" s="30"/>
      <c r="Q1628" s="30"/>
      <c r="R1628" s="30"/>
      <c r="S1628" s="30"/>
    </row>
    <row r="1629" spans="1:19" x14ac:dyDescent="0.25">
      <c r="A1629" t="s">
        <v>1187</v>
      </c>
      <c r="B1629" t="s">
        <v>3833</v>
      </c>
      <c r="C1629" t="s">
        <v>255</v>
      </c>
      <c r="D1629" t="str">
        <f>VLOOKUP(C1629,'Programas-Mestrado'!$C:$D,2,0)</f>
        <v>PPGPUR-So</v>
      </c>
      <c r="E1629" t="s">
        <v>258</v>
      </c>
      <c r="F1629" s="10">
        <v>44287</v>
      </c>
      <c r="G1629" s="10">
        <v>44469</v>
      </c>
      <c r="H1629" t="s">
        <v>987</v>
      </c>
      <c r="I1629" t="s">
        <v>7233</v>
      </c>
      <c r="J1629" t="s">
        <v>1025</v>
      </c>
      <c r="K1629" t="s">
        <v>3351</v>
      </c>
      <c r="N1629" s="30"/>
      <c r="P1629" s="30"/>
      <c r="Q1629" s="30"/>
      <c r="R1629" s="30"/>
      <c r="S1629" s="30"/>
    </row>
    <row r="1630" spans="1:19" x14ac:dyDescent="0.25">
      <c r="A1630" t="s">
        <v>1187</v>
      </c>
      <c r="B1630" t="s">
        <v>1969</v>
      </c>
      <c r="C1630" t="s">
        <v>255</v>
      </c>
      <c r="D1630" t="str">
        <f>VLOOKUP(C1630,'Programas-Mestrado'!$C:$D,2,0)</f>
        <v>PPGPUR-So</v>
      </c>
      <c r="E1630" t="s">
        <v>258</v>
      </c>
      <c r="F1630" s="10">
        <v>43891</v>
      </c>
      <c r="G1630" s="10">
        <v>44255</v>
      </c>
      <c r="H1630" t="s">
        <v>987</v>
      </c>
      <c r="I1630" t="s">
        <v>7233</v>
      </c>
      <c r="J1630" t="s">
        <v>1023</v>
      </c>
      <c r="K1630" t="s">
        <v>3351</v>
      </c>
      <c r="N1630" s="30"/>
      <c r="P1630" s="30"/>
      <c r="Q1630" s="30"/>
      <c r="R1630" s="30"/>
      <c r="S1630" s="30"/>
    </row>
    <row r="1631" spans="1:19" x14ac:dyDescent="0.25">
      <c r="A1631" t="s">
        <v>1188</v>
      </c>
      <c r="B1631" t="s">
        <v>1970</v>
      </c>
      <c r="C1631" t="s">
        <v>255</v>
      </c>
      <c r="D1631" t="str">
        <f>VLOOKUP(C1631,'Programas-Mestrado'!$C:$D,2,0)</f>
        <v>PPGPUR-So</v>
      </c>
      <c r="E1631" t="s">
        <v>258</v>
      </c>
      <c r="F1631" s="10">
        <v>43891</v>
      </c>
      <c r="G1631" s="10">
        <v>44742</v>
      </c>
      <c r="H1631" t="s">
        <v>987</v>
      </c>
      <c r="I1631" t="s">
        <v>7233</v>
      </c>
      <c r="J1631" t="s">
        <v>1024</v>
      </c>
      <c r="K1631" t="s">
        <v>3351</v>
      </c>
      <c r="N1631" s="30"/>
      <c r="P1631" s="30"/>
      <c r="Q1631" s="30"/>
      <c r="R1631" s="30"/>
      <c r="S1631" s="30"/>
    </row>
    <row r="1632" spans="1:19" x14ac:dyDescent="0.25">
      <c r="A1632" t="s">
        <v>5331</v>
      </c>
      <c r="B1632" t="s">
        <v>5474</v>
      </c>
      <c r="C1632" t="s">
        <v>255</v>
      </c>
      <c r="D1632" t="str">
        <f>VLOOKUP(C1632,'Programas-Mestrado'!$C:$D,2,0)</f>
        <v>PPGPUR-So</v>
      </c>
      <c r="E1632" t="s">
        <v>258</v>
      </c>
      <c r="F1632" s="10">
        <v>44986</v>
      </c>
      <c r="G1632" s="10">
        <v>45016</v>
      </c>
      <c r="H1632" t="s">
        <v>987</v>
      </c>
      <c r="I1632" t="s">
        <v>7233</v>
      </c>
      <c r="J1632" t="s">
        <v>1025</v>
      </c>
      <c r="K1632" t="s">
        <v>3351</v>
      </c>
      <c r="N1632" s="30"/>
      <c r="P1632" s="30"/>
      <c r="Q1632" s="30"/>
      <c r="R1632" s="30"/>
      <c r="S1632" s="30"/>
    </row>
    <row r="1633" spans="1:19" x14ac:dyDescent="0.25">
      <c r="A1633" t="s">
        <v>916</v>
      </c>
      <c r="B1633" t="s">
        <v>1716</v>
      </c>
      <c r="C1633" t="s">
        <v>256</v>
      </c>
      <c r="D1633" t="str">
        <f>VLOOKUP(C1633,'Programas-Mestrado'!$C:$D,2,0)</f>
        <v>PPGPVBA-Ar</v>
      </c>
      <c r="E1633" t="s">
        <v>258</v>
      </c>
      <c r="F1633" s="10">
        <v>43709</v>
      </c>
      <c r="G1633" s="10">
        <v>44255</v>
      </c>
      <c r="H1633" t="s">
        <v>987</v>
      </c>
      <c r="I1633" t="s">
        <v>7233</v>
      </c>
      <c r="J1633" t="s">
        <v>1025</v>
      </c>
      <c r="K1633" t="s">
        <v>3351</v>
      </c>
      <c r="N1633" s="30"/>
      <c r="P1633" s="30"/>
      <c r="Q1633" s="30"/>
      <c r="R1633" s="30"/>
      <c r="S1633" s="30"/>
    </row>
    <row r="1634" spans="1:19" x14ac:dyDescent="0.25">
      <c r="A1634" t="s">
        <v>1252</v>
      </c>
      <c r="B1634" t="s">
        <v>2024</v>
      </c>
      <c r="C1634" t="s">
        <v>256</v>
      </c>
      <c r="D1634" t="str">
        <f>VLOOKUP(C1634,'Programas-Mestrado'!$C:$D,2,0)</f>
        <v>PPGPVBA-Ar</v>
      </c>
      <c r="E1634" t="s">
        <v>258</v>
      </c>
      <c r="F1634" s="10">
        <v>43891</v>
      </c>
      <c r="G1634" s="10">
        <v>44286</v>
      </c>
      <c r="H1634" t="s">
        <v>987</v>
      </c>
      <c r="I1634" t="s">
        <v>7233</v>
      </c>
      <c r="J1634" t="s">
        <v>1025</v>
      </c>
      <c r="K1634" t="s">
        <v>3351</v>
      </c>
      <c r="N1634" s="30"/>
      <c r="P1634" s="30"/>
      <c r="Q1634" s="30"/>
      <c r="R1634" s="30"/>
      <c r="S1634" s="30"/>
    </row>
    <row r="1635" spans="1:19" x14ac:dyDescent="0.25">
      <c r="A1635" t="s">
        <v>5642</v>
      </c>
      <c r="B1635" t="s">
        <v>5830</v>
      </c>
      <c r="C1635" t="s">
        <v>256</v>
      </c>
      <c r="D1635" t="str">
        <f>VLOOKUP(C1635,'Programas-Mestrado'!$C:$D,2,0)</f>
        <v>PPGPVBA-Ar</v>
      </c>
      <c r="E1635" t="s">
        <v>258</v>
      </c>
      <c r="F1635" s="10">
        <v>44287</v>
      </c>
      <c r="G1635" s="10">
        <v>44985</v>
      </c>
      <c r="H1635" t="s">
        <v>987</v>
      </c>
      <c r="I1635" t="s">
        <v>7233</v>
      </c>
      <c r="J1635" t="s">
        <v>1025</v>
      </c>
      <c r="K1635" t="s">
        <v>3351</v>
      </c>
      <c r="N1635" s="30"/>
      <c r="P1635" s="30"/>
      <c r="Q1635" s="30"/>
      <c r="R1635" s="30"/>
      <c r="S1635" s="30"/>
    </row>
    <row r="1636" spans="1:19" x14ac:dyDescent="0.25">
      <c r="A1636" t="s">
        <v>1116</v>
      </c>
      <c r="B1636" t="s">
        <v>4125</v>
      </c>
      <c r="C1636" t="s">
        <v>256</v>
      </c>
      <c r="D1636" t="str">
        <f>VLOOKUP(C1636,'Programas-Mestrado'!$C:$D,2,0)</f>
        <v>PPGPVBA-Ar</v>
      </c>
      <c r="E1636" t="s">
        <v>258</v>
      </c>
      <c r="F1636" s="10">
        <v>44440</v>
      </c>
      <c r="G1636" s="10">
        <v>44620</v>
      </c>
      <c r="H1636" t="s">
        <v>987</v>
      </c>
      <c r="I1636" t="s">
        <v>7233</v>
      </c>
      <c r="J1636" t="s">
        <v>1025</v>
      </c>
      <c r="K1636" t="s">
        <v>3351</v>
      </c>
      <c r="N1636" s="30"/>
      <c r="P1636" s="30"/>
      <c r="Q1636" s="30"/>
      <c r="R1636" s="30"/>
      <c r="S1636" s="30"/>
    </row>
    <row r="1637" spans="1:19" x14ac:dyDescent="0.25">
      <c r="A1637" t="s">
        <v>4365</v>
      </c>
      <c r="B1637" t="s">
        <v>5831</v>
      </c>
      <c r="C1637" t="s">
        <v>256</v>
      </c>
      <c r="D1637" t="str">
        <f>VLOOKUP(C1637,'Programas-Mestrado'!$C:$D,2,0)</f>
        <v>PPGPVBA-Ar</v>
      </c>
      <c r="E1637" t="s">
        <v>258</v>
      </c>
      <c r="F1637" s="10">
        <v>44621</v>
      </c>
      <c r="G1637" s="10">
        <v>44985</v>
      </c>
      <c r="H1637" t="s">
        <v>987</v>
      </c>
      <c r="I1637" t="s">
        <v>7233</v>
      </c>
      <c r="J1637" t="s">
        <v>1025</v>
      </c>
      <c r="K1637" t="s">
        <v>3351</v>
      </c>
      <c r="N1637" s="30"/>
      <c r="P1637" s="30"/>
      <c r="Q1637" s="30"/>
      <c r="R1637" s="30"/>
      <c r="S1637" s="30"/>
    </row>
    <row r="1638" spans="1:19" x14ac:dyDescent="0.25">
      <c r="A1638" t="s">
        <v>4365</v>
      </c>
      <c r="B1638" t="s">
        <v>5476</v>
      </c>
      <c r="C1638" t="s">
        <v>256</v>
      </c>
      <c r="D1638" t="str">
        <f>VLOOKUP(C1638,'Programas-Mestrado'!$C:$D,2,0)</f>
        <v>PPGPVBA-Ar</v>
      </c>
      <c r="E1638" t="s">
        <v>258</v>
      </c>
      <c r="F1638" s="10">
        <v>44986</v>
      </c>
      <c r="G1638" s="10">
        <v>45351</v>
      </c>
      <c r="H1638" t="s">
        <v>987</v>
      </c>
      <c r="I1638" t="s">
        <v>7233</v>
      </c>
      <c r="J1638" t="s">
        <v>1025</v>
      </c>
      <c r="K1638" t="s">
        <v>3351</v>
      </c>
      <c r="N1638" s="30"/>
      <c r="P1638" s="30"/>
      <c r="Q1638" s="30"/>
      <c r="R1638" s="30"/>
      <c r="S1638" s="30"/>
    </row>
    <row r="1639" spans="1:19" x14ac:dyDescent="0.25">
      <c r="A1639" t="s">
        <v>3866</v>
      </c>
      <c r="B1639" t="s">
        <v>3876</v>
      </c>
      <c r="C1639" t="s">
        <v>256</v>
      </c>
      <c r="D1639" t="str">
        <f>VLOOKUP(C1639,'Programas-Mestrado'!$C:$D,2,0)</f>
        <v>PPGPVBA-Ar</v>
      </c>
      <c r="E1639" t="s">
        <v>258</v>
      </c>
      <c r="F1639" s="10">
        <v>44317</v>
      </c>
      <c r="G1639" s="10">
        <v>44377</v>
      </c>
      <c r="H1639" t="s">
        <v>987</v>
      </c>
      <c r="I1639" t="s">
        <v>7233</v>
      </c>
      <c r="J1639" t="s">
        <v>1025</v>
      </c>
      <c r="K1639" t="s">
        <v>3351</v>
      </c>
      <c r="N1639" s="30"/>
      <c r="P1639" s="30"/>
      <c r="Q1639" s="30"/>
      <c r="R1639" s="30"/>
      <c r="S1639" s="30"/>
    </row>
    <row r="1640" spans="1:19" x14ac:dyDescent="0.25">
      <c r="A1640" t="s">
        <v>6508</v>
      </c>
      <c r="B1640" t="s">
        <v>6517</v>
      </c>
      <c r="C1640" t="s">
        <v>256</v>
      </c>
      <c r="D1640" t="str">
        <f>VLOOKUP(C1640,'Programas-Mestrado'!$C:$D,2,0)</f>
        <v>PPGPVBA-Ar</v>
      </c>
      <c r="E1640" t="s">
        <v>258</v>
      </c>
      <c r="F1640" s="10">
        <v>45231</v>
      </c>
      <c r="G1640" s="10">
        <v>45351</v>
      </c>
      <c r="H1640" t="s">
        <v>987</v>
      </c>
      <c r="I1640" t="s">
        <v>7233</v>
      </c>
      <c r="J1640" t="s">
        <v>1025</v>
      </c>
      <c r="K1640" t="s">
        <v>3351</v>
      </c>
      <c r="N1640" s="30"/>
      <c r="P1640" s="30"/>
      <c r="Q1640" s="30"/>
      <c r="R1640" s="30"/>
      <c r="S1640" s="30"/>
    </row>
    <row r="1641" spans="1:19" x14ac:dyDescent="0.25">
      <c r="A1641" t="s">
        <v>866</v>
      </c>
      <c r="B1641" t="s">
        <v>1717</v>
      </c>
      <c r="C1641" t="s">
        <v>256</v>
      </c>
      <c r="D1641" t="str">
        <f>VLOOKUP(C1641,'Programas-Mestrado'!$C:$D,2,0)</f>
        <v>PPGPVBA-Ar</v>
      </c>
      <c r="E1641" t="s">
        <v>258</v>
      </c>
      <c r="F1641" s="10">
        <v>43709</v>
      </c>
      <c r="G1641" s="10">
        <v>44316</v>
      </c>
      <c r="H1641" t="s">
        <v>987</v>
      </c>
      <c r="I1641" t="s">
        <v>7233</v>
      </c>
      <c r="J1641" t="s">
        <v>1025</v>
      </c>
      <c r="K1641" t="s">
        <v>3351</v>
      </c>
      <c r="N1641" s="30"/>
      <c r="P1641" s="30"/>
      <c r="Q1641" s="30"/>
      <c r="R1641" s="30"/>
      <c r="S1641" s="30"/>
    </row>
    <row r="1642" spans="1:19" x14ac:dyDescent="0.25">
      <c r="A1642" t="s">
        <v>5135</v>
      </c>
      <c r="B1642" t="s">
        <v>5477</v>
      </c>
      <c r="C1642" t="s">
        <v>256</v>
      </c>
      <c r="D1642" t="str">
        <f>VLOOKUP(C1642,'Programas-Mestrado'!$C:$D,2,0)</f>
        <v>PPGPVBA-Ar</v>
      </c>
      <c r="E1642" t="s">
        <v>258</v>
      </c>
      <c r="F1642" s="10">
        <v>44986</v>
      </c>
      <c r="G1642" s="10">
        <v>45351</v>
      </c>
      <c r="H1642" t="s">
        <v>987</v>
      </c>
      <c r="I1642" t="s">
        <v>7233</v>
      </c>
      <c r="J1642" t="s">
        <v>1025</v>
      </c>
      <c r="K1642" t="s">
        <v>3351</v>
      </c>
      <c r="N1642" s="30"/>
      <c r="P1642" s="30"/>
      <c r="Q1642" s="30"/>
      <c r="R1642" s="30"/>
      <c r="S1642" s="30"/>
    </row>
    <row r="1643" spans="1:19" x14ac:dyDescent="0.25">
      <c r="A1643" t="s">
        <v>5135</v>
      </c>
      <c r="B1643" t="s">
        <v>5832</v>
      </c>
      <c r="C1643" t="s">
        <v>256</v>
      </c>
      <c r="D1643" t="str">
        <f>VLOOKUP(C1643,'Programas-Mestrado'!$C:$D,2,0)</f>
        <v>PPGPVBA-Ar</v>
      </c>
      <c r="E1643" t="s">
        <v>258</v>
      </c>
      <c r="F1643" s="10">
        <v>44866</v>
      </c>
      <c r="G1643" s="10">
        <v>44985</v>
      </c>
      <c r="H1643" t="s">
        <v>987</v>
      </c>
      <c r="I1643" t="s">
        <v>7233</v>
      </c>
      <c r="J1643" t="s">
        <v>1025</v>
      </c>
      <c r="K1643" t="s">
        <v>3351</v>
      </c>
      <c r="N1643" s="30"/>
      <c r="P1643" s="30"/>
      <c r="Q1643" s="30"/>
      <c r="R1643" s="30"/>
      <c r="S1643" s="30"/>
    </row>
    <row r="1644" spans="1:19" x14ac:dyDescent="0.25">
      <c r="A1644" t="s">
        <v>5333</v>
      </c>
      <c r="B1644" t="s">
        <v>5478</v>
      </c>
      <c r="C1644" t="s">
        <v>256</v>
      </c>
      <c r="D1644" t="str">
        <f>VLOOKUP(C1644,'Programas-Mestrado'!$C:$D,2,0)</f>
        <v>PPGPVBA-Ar</v>
      </c>
      <c r="E1644" t="s">
        <v>258</v>
      </c>
      <c r="F1644" s="10">
        <v>44986</v>
      </c>
      <c r="G1644" s="10">
        <v>45351</v>
      </c>
      <c r="H1644" t="s">
        <v>987</v>
      </c>
      <c r="I1644" t="s">
        <v>7233</v>
      </c>
      <c r="J1644" t="s">
        <v>1025</v>
      </c>
      <c r="K1644" t="s">
        <v>3351</v>
      </c>
      <c r="N1644" s="30"/>
      <c r="P1644" s="30"/>
      <c r="Q1644" s="30"/>
      <c r="R1644" s="30"/>
      <c r="S1644" s="30"/>
    </row>
    <row r="1645" spans="1:19" x14ac:dyDescent="0.25">
      <c r="A1645" t="s">
        <v>1117</v>
      </c>
      <c r="B1645" t="s">
        <v>1718</v>
      </c>
      <c r="C1645" t="s">
        <v>256</v>
      </c>
      <c r="D1645" t="str">
        <f>VLOOKUP(C1645,'Programas-Mestrado'!$C:$D,2,0)</f>
        <v>PPGPVBA-Ar</v>
      </c>
      <c r="E1645" t="s">
        <v>258</v>
      </c>
      <c r="F1645" s="10">
        <v>43891</v>
      </c>
      <c r="G1645" s="10">
        <v>44439</v>
      </c>
      <c r="H1645" t="s">
        <v>987</v>
      </c>
      <c r="I1645" t="s">
        <v>7233</v>
      </c>
      <c r="J1645" t="s">
        <v>1025</v>
      </c>
      <c r="K1645" t="s">
        <v>3351</v>
      </c>
      <c r="N1645" s="30"/>
      <c r="P1645" s="30"/>
      <c r="Q1645" s="30"/>
      <c r="R1645" s="30"/>
      <c r="S1645" s="30"/>
    </row>
    <row r="1646" spans="1:19" x14ac:dyDescent="0.25">
      <c r="A1646" t="s">
        <v>1117</v>
      </c>
      <c r="B1646" t="s">
        <v>4126</v>
      </c>
      <c r="C1646" t="s">
        <v>256</v>
      </c>
      <c r="D1646" t="str">
        <f>VLOOKUP(C1646,'Programas-Mestrado'!$C:$D,2,0)</f>
        <v>PPGPVBA-Ar</v>
      </c>
      <c r="E1646" t="s">
        <v>258</v>
      </c>
      <c r="F1646" s="10">
        <v>44440</v>
      </c>
      <c r="G1646" s="10">
        <v>44620</v>
      </c>
      <c r="H1646" t="s">
        <v>987</v>
      </c>
      <c r="I1646" t="s">
        <v>7233</v>
      </c>
      <c r="J1646" t="s">
        <v>1025</v>
      </c>
      <c r="K1646" t="s">
        <v>3351</v>
      </c>
      <c r="N1646" s="30"/>
      <c r="P1646" s="30"/>
      <c r="Q1646" s="30"/>
      <c r="R1646" s="30"/>
      <c r="S1646" s="30"/>
    </row>
    <row r="1647" spans="1:19" x14ac:dyDescent="0.25">
      <c r="A1647" t="s">
        <v>4366</v>
      </c>
      <c r="B1647" t="s">
        <v>4475</v>
      </c>
      <c r="C1647" t="s">
        <v>256</v>
      </c>
      <c r="D1647" t="str">
        <f>VLOOKUP(C1647,'Programas-Mestrado'!$C:$D,2,0)</f>
        <v>PPGPVBA-Ar</v>
      </c>
      <c r="E1647" t="s">
        <v>258</v>
      </c>
      <c r="F1647" s="10">
        <v>44621</v>
      </c>
      <c r="G1647" s="10">
        <v>44865</v>
      </c>
      <c r="H1647" t="s">
        <v>987</v>
      </c>
      <c r="I1647" t="s">
        <v>7233</v>
      </c>
      <c r="J1647" t="s">
        <v>1025</v>
      </c>
      <c r="K1647" t="s">
        <v>3351</v>
      </c>
      <c r="N1647" s="30"/>
      <c r="P1647" s="30"/>
      <c r="Q1647" s="30"/>
      <c r="R1647" s="30"/>
      <c r="S1647" s="30"/>
    </row>
    <row r="1648" spans="1:19" x14ac:dyDescent="0.25">
      <c r="A1648" t="s">
        <v>4367</v>
      </c>
      <c r="B1648" t="s">
        <v>4476</v>
      </c>
      <c r="C1648" t="s">
        <v>256</v>
      </c>
      <c r="D1648" t="str">
        <f>VLOOKUP(C1648,'Programas-Mestrado'!$C:$D,2,0)</f>
        <v>PPGPVBA-Ar</v>
      </c>
      <c r="E1648" t="s">
        <v>258</v>
      </c>
      <c r="F1648" s="10">
        <v>44621</v>
      </c>
      <c r="G1648" s="10">
        <v>45351</v>
      </c>
      <c r="H1648" t="s">
        <v>987</v>
      </c>
      <c r="I1648" t="s">
        <v>7233</v>
      </c>
      <c r="J1648" t="s">
        <v>1025</v>
      </c>
      <c r="K1648" t="s">
        <v>3351</v>
      </c>
      <c r="N1648" s="30"/>
      <c r="P1648" s="30"/>
      <c r="Q1648" s="30"/>
      <c r="R1648" s="30"/>
      <c r="S1648" s="30"/>
    </row>
    <row r="1649" spans="1:19" x14ac:dyDescent="0.25">
      <c r="A1649" t="s">
        <v>5334</v>
      </c>
      <c r="B1649" t="s">
        <v>5479</v>
      </c>
      <c r="C1649" t="s">
        <v>256</v>
      </c>
      <c r="D1649" t="str">
        <f>VLOOKUP(C1649,'Programas-Mestrado'!$C:$D,2,0)</f>
        <v>PPGPVBA-Ar</v>
      </c>
      <c r="E1649" t="s">
        <v>258</v>
      </c>
      <c r="F1649" s="10">
        <v>44986</v>
      </c>
      <c r="G1649" s="10">
        <v>45230</v>
      </c>
      <c r="H1649" t="s">
        <v>987</v>
      </c>
      <c r="I1649" t="s">
        <v>7233</v>
      </c>
      <c r="J1649" t="s">
        <v>1025</v>
      </c>
      <c r="K1649" t="s">
        <v>3351</v>
      </c>
      <c r="N1649" s="30"/>
      <c r="P1649" s="30"/>
      <c r="Q1649" s="30"/>
      <c r="R1649" s="30"/>
      <c r="S1649" s="30"/>
    </row>
    <row r="1650" spans="1:19" x14ac:dyDescent="0.25">
      <c r="A1650" t="s">
        <v>1253</v>
      </c>
      <c r="B1650" t="s">
        <v>4127</v>
      </c>
      <c r="C1650" t="s">
        <v>256</v>
      </c>
      <c r="D1650" t="str">
        <f>VLOOKUP(C1650,'Programas-Mestrado'!$C:$D,2,0)</f>
        <v>PPGPVBA-Ar</v>
      </c>
      <c r="E1650" t="s">
        <v>258</v>
      </c>
      <c r="F1650" s="10">
        <v>44440</v>
      </c>
      <c r="G1650" s="10">
        <v>44592</v>
      </c>
      <c r="H1650" t="s">
        <v>987</v>
      </c>
      <c r="I1650" t="s">
        <v>7233</v>
      </c>
      <c r="J1650" t="s">
        <v>1024</v>
      </c>
      <c r="K1650" t="s">
        <v>3351</v>
      </c>
      <c r="N1650" s="30"/>
      <c r="P1650" s="30"/>
      <c r="Q1650" s="30"/>
      <c r="R1650" s="30"/>
      <c r="S1650" s="30"/>
    </row>
    <row r="1651" spans="1:19" x14ac:dyDescent="0.25">
      <c r="A1651" t="s">
        <v>1253</v>
      </c>
      <c r="B1651" t="s">
        <v>2025</v>
      </c>
      <c r="C1651" t="s">
        <v>256</v>
      </c>
      <c r="D1651" t="str">
        <f>VLOOKUP(C1651,'Programas-Mestrado'!$C:$D,2,0)</f>
        <v>PPGPVBA-Ar</v>
      </c>
      <c r="E1651" t="s">
        <v>258</v>
      </c>
      <c r="F1651" s="10">
        <v>43891</v>
      </c>
      <c r="G1651" s="10">
        <v>44439</v>
      </c>
      <c r="H1651" t="s">
        <v>987</v>
      </c>
      <c r="I1651" t="s">
        <v>7233</v>
      </c>
      <c r="J1651" t="s">
        <v>1025</v>
      </c>
      <c r="K1651" t="s">
        <v>3351</v>
      </c>
      <c r="N1651" s="30"/>
      <c r="P1651" s="30"/>
      <c r="Q1651" s="30"/>
      <c r="R1651" s="30"/>
      <c r="S1651" s="30"/>
    </row>
    <row r="1652" spans="1:19" x14ac:dyDescent="0.25">
      <c r="A1652" t="s">
        <v>5643</v>
      </c>
      <c r="B1652" t="s">
        <v>5833</v>
      </c>
      <c r="C1652" t="s">
        <v>256</v>
      </c>
      <c r="D1652" t="str">
        <f>VLOOKUP(C1652,'Programas-Mestrado'!$C:$D,2,0)</f>
        <v>PPGPVBA-Ar</v>
      </c>
      <c r="E1652" t="s">
        <v>258</v>
      </c>
      <c r="F1652" s="10">
        <v>44256</v>
      </c>
      <c r="G1652" s="10">
        <v>44985</v>
      </c>
      <c r="H1652" t="s">
        <v>987</v>
      </c>
      <c r="I1652" t="s">
        <v>7233</v>
      </c>
      <c r="J1652" t="s">
        <v>1025</v>
      </c>
      <c r="K1652" t="s">
        <v>3351</v>
      </c>
      <c r="N1652" s="30"/>
      <c r="P1652" s="30"/>
      <c r="Q1652" s="30"/>
      <c r="R1652" s="30"/>
      <c r="S1652" s="30"/>
    </row>
    <row r="1653" spans="1:19" x14ac:dyDescent="0.25">
      <c r="A1653" t="s">
        <v>3964</v>
      </c>
      <c r="B1653" t="s">
        <v>3982</v>
      </c>
      <c r="C1653" t="s">
        <v>256</v>
      </c>
      <c r="D1653" t="str">
        <f>VLOOKUP(C1653,'Programas-Mestrado'!$C:$D,2,0)</f>
        <v>PPGPVBA-Ar</v>
      </c>
      <c r="E1653" t="s">
        <v>258</v>
      </c>
      <c r="F1653" s="10">
        <v>44378</v>
      </c>
      <c r="G1653" s="10">
        <v>44439</v>
      </c>
      <c r="H1653" t="s">
        <v>987</v>
      </c>
      <c r="I1653" t="s">
        <v>7233</v>
      </c>
      <c r="J1653" t="s">
        <v>1025</v>
      </c>
      <c r="K1653" t="s">
        <v>3351</v>
      </c>
      <c r="N1653" s="30"/>
      <c r="P1653" s="30"/>
      <c r="Q1653" s="30"/>
      <c r="R1653" s="30"/>
      <c r="S1653" s="30"/>
    </row>
    <row r="1654" spans="1:19" x14ac:dyDescent="0.25">
      <c r="A1654" t="s">
        <v>3964</v>
      </c>
      <c r="B1654" t="s">
        <v>4284</v>
      </c>
      <c r="C1654" t="s">
        <v>256</v>
      </c>
      <c r="D1654" t="str">
        <f>VLOOKUP(C1654,'Programas-Mestrado'!$C:$D,2,0)</f>
        <v>PPGPVBA-Ar</v>
      </c>
      <c r="E1654" t="s">
        <v>258</v>
      </c>
      <c r="F1654" s="10">
        <v>44593</v>
      </c>
      <c r="G1654" s="10">
        <v>44620</v>
      </c>
      <c r="H1654" t="s">
        <v>987</v>
      </c>
      <c r="I1654" t="s">
        <v>7233</v>
      </c>
      <c r="J1654" t="s">
        <v>1025</v>
      </c>
      <c r="K1654" t="s">
        <v>3351</v>
      </c>
      <c r="N1654" s="30"/>
      <c r="P1654" s="30"/>
      <c r="Q1654" s="30"/>
      <c r="R1654" s="30"/>
      <c r="S1654" s="30"/>
    </row>
    <row r="1655" spans="1:19" x14ac:dyDescent="0.25">
      <c r="A1655" t="s">
        <v>4697</v>
      </c>
      <c r="B1655" t="s">
        <v>4705</v>
      </c>
      <c r="C1655" t="s">
        <v>229</v>
      </c>
      <c r="D1655" t="str">
        <f>VLOOKUP(C1655,'Programas-Mestrado'!$C:$D,2,0)</f>
        <v>PPGCI</v>
      </c>
      <c r="E1655" t="s">
        <v>258</v>
      </c>
      <c r="F1655" s="10">
        <v>44682</v>
      </c>
      <c r="G1655" s="10">
        <v>45077</v>
      </c>
      <c r="H1655" t="s">
        <v>987</v>
      </c>
      <c r="I1655" t="s">
        <v>7233</v>
      </c>
      <c r="J1655" t="s">
        <v>1024</v>
      </c>
      <c r="K1655" t="s">
        <v>3351</v>
      </c>
      <c r="N1655" s="30"/>
      <c r="P1655" s="30"/>
      <c r="Q1655" s="30"/>
      <c r="R1655" s="30"/>
      <c r="S1655" s="30"/>
    </row>
    <row r="1656" spans="1:19" x14ac:dyDescent="0.25">
      <c r="A1656" t="s">
        <v>1118</v>
      </c>
      <c r="B1656" t="s">
        <v>1719</v>
      </c>
      <c r="C1656" t="s">
        <v>229</v>
      </c>
      <c r="D1656" t="str">
        <f>VLOOKUP(C1656,'Programas-Mestrado'!$C:$D,2,0)</f>
        <v>PPGCI</v>
      </c>
      <c r="E1656" t="s">
        <v>258</v>
      </c>
      <c r="F1656" s="10">
        <v>43891</v>
      </c>
      <c r="G1656" s="10">
        <v>44286</v>
      </c>
      <c r="H1656" t="s">
        <v>987</v>
      </c>
      <c r="I1656" t="s">
        <v>7233</v>
      </c>
      <c r="J1656" t="s">
        <v>1024</v>
      </c>
      <c r="K1656" t="s">
        <v>3351</v>
      </c>
      <c r="N1656" s="30"/>
      <c r="P1656" s="30"/>
      <c r="Q1656" s="30"/>
      <c r="R1656" s="30"/>
      <c r="S1656" s="30"/>
    </row>
    <row r="1657" spans="1:19" x14ac:dyDescent="0.25">
      <c r="A1657" t="s">
        <v>3851</v>
      </c>
      <c r="B1657" t="s">
        <v>3860</v>
      </c>
      <c r="C1657" t="s">
        <v>229</v>
      </c>
      <c r="D1657" t="str">
        <f>VLOOKUP(C1657,'Programas-Mestrado'!$C:$D,2,0)</f>
        <v>PPGCI</v>
      </c>
      <c r="E1657" t="s">
        <v>258</v>
      </c>
      <c r="F1657" s="10">
        <v>44287</v>
      </c>
      <c r="G1657" s="10">
        <v>44651</v>
      </c>
      <c r="H1657" t="s">
        <v>987</v>
      </c>
      <c r="I1657" t="s">
        <v>7233</v>
      </c>
      <c r="J1657" t="s">
        <v>1025</v>
      </c>
      <c r="K1657" t="s">
        <v>3351</v>
      </c>
      <c r="N1657" s="30"/>
      <c r="P1657" s="30"/>
      <c r="Q1657" s="30"/>
      <c r="R1657" s="30"/>
      <c r="S1657" s="30"/>
    </row>
    <row r="1658" spans="1:19" x14ac:dyDescent="0.25">
      <c r="A1658" t="s">
        <v>1119</v>
      </c>
      <c r="B1658" t="s">
        <v>1720</v>
      </c>
      <c r="C1658" t="s">
        <v>229</v>
      </c>
      <c r="D1658" t="str">
        <f>VLOOKUP(C1658,'Programas-Mestrado'!$C:$D,2,0)</f>
        <v>PPGCI</v>
      </c>
      <c r="E1658" t="s">
        <v>258</v>
      </c>
      <c r="F1658" s="10">
        <v>43891</v>
      </c>
      <c r="G1658" s="10">
        <v>44347</v>
      </c>
      <c r="H1658" t="s">
        <v>987</v>
      </c>
      <c r="I1658" t="s">
        <v>7233</v>
      </c>
      <c r="J1658" t="s">
        <v>1024</v>
      </c>
      <c r="K1658" t="s">
        <v>3351</v>
      </c>
      <c r="N1658" s="30"/>
      <c r="P1658" s="30"/>
      <c r="Q1658" s="30"/>
      <c r="R1658" s="30"/>
      <c r="S1658" s="30"/>
    </row>
    <row r="1659" spans="1:19" x14ac:dyDescent="0.25">
      <c r="A1659" t="s">
        <v>3914</v>
      </c>
      <c r="B1659" t="s">
        <v>3932</v>
      </c>
      <c r="C1659" t="s">
        <v>229</v>
      </c>
      <c r="D1659" t="str">
        <f>VLOOKUP(C1659,'Programas-Mestrado'!$C:$D,2,0)</f>
        <v>PPGCI</v>
      </c>
      <c r="E1659" t="s">
        <v>258</v>
      </c>
      <c r="F1659" s="10">
        <v>44348</v>
      </c>
      <c r="G1659" s="10">
        <v>44651</v>
      </c>
      <c r="H1659" t="s">
        <v>987</v>
      </c>
      <c r="I1659" t="s">
        <v>7233</v>
      </c>
      <c r="J1659" t="s">
        <v>1025</v>
      </c>
      <c r="K1659" t="s">
        <v>3351</v>
      </c>
      <c r="N1659" s="30"/>
      <c r="P1659" s="30"/>
      <c r="Q1659" s="30"/>
      <c r="R1659" s="30"/>
      <c r="S1659" s="30"/>
    </row>
    <row r="1660" spans="1:19" x14ac:dyDescent="0.25">
      <c r="A1660" t="s">
        <v>5561</v>
      </c>
      <c r="B1660" t="s">
        <v>5965</v>
      </c>
      <c r="C1660" t="s">
        <v>229</v>
      </c>
      <c r="D1660" t="str">
        <f>VLOOKUP(C1660,'Programas-Mestrado'!$C:$D,2,0)</f>
        <v>PPGCI</v>
      </c>
      <c r="E1660" t="s">
        <v>258</v>
      </c>
      <c r="F1660" s="10">
        <v>44986</v>
      </c>
      <c r="G1660" s="10">
        <v>45077</v>
      </c>
      <c r="H1660" t="s">
        <v>987</v>
      </c>
      <c r="I1660" t="s">
        <v>7233</v>
      </c>
      <c r="J1660" t="s">
        <v>1024</v>
      </c>
      <c r="K1660" t="s">
        <v>3351</v>
      </c>
      <c r="N1660" s="30"/>
      <c r="P1660" s="30"/>
      <c r="Q1660" s="30"/>
      <c r="R1660" s="30"/>
      <c r="S1660" s="30"/>
    </row>
    <row r="1661" spans="1:19" x14ac:dyDescent="0.25">
      <c r="A1661" t="s">
        <v>4677</v>
      </c>
      <c r="B1661" t="s">
        <v>4688</v>
      </c>
      <c r="C1661" t="s">
        <v>229</v>
      </c>
      <c r="D1661" t="str">
        <f>VLOOKUP(C1661,'Programas-Mestrado'!$C:$D,2,0)</f>
        <v>PPGCI</v>
      </c>
      <c r="E1661" t="s">
        <v>258</v>
      </c>
      <c r="F1661" s="10">
        <v>44652</v>
      </c>
      <c r="G1661" s="10">
        <v>45077</v>
      </c>
      <c r="H1661" t="s">
        <v>987</v>
      </c>
      <c r="I1661" t="s">
        <v>7233</v>
      </c>
      <c r="J1661" t="s">
        <v>1025</v>
      </c>
      <c r="K1661" t="s">
        <v>3351</v>
      </c>
      <c r="N1661" s="30"/>
      <c r="P1661" s="30"/>
      <c r="Q1661" s="30"/>
      <c r="R1661" s="30"/>
      <c r="S1661" s="30"/>
    </row>
    <row r="1662" spans="1:19" x14ac:dyDescent="0.25">
      <c r="A1662" t="s">
        <v>3915</v>
      </c>
      <c r="B1662" t="s">
        <v>3933</v>
      </c>
      <c r="C1662" t="s">
        <v>229</v>
      </c>
      <c r="D1662" t="str">
        <f>VLOOKUP(C1662,'Programas-Mestrado'!$C:$D,2,0)</f>
        <v>PPGCI</v>
      </c>
      <c r="E1662" t="s">
        <v>258</v>
      </c>
      <c r="F1662" s="10">
        <v>44348</v>
      </c>
      <c r="G1662" s="10">
        <v>44712</v>
      </c>
      <c r="H1662" t="s">
        <v>987</v>
      </c>
      <c r="I1662" t="s">
        <v>7233</v>
      </c>
      <c r="J1662" t="s">
        <v>1025</v>
      </c>
      <c r="K1662" t="s">
        <v>3351</v>
      </c>
      <c r="N1662" s="30"/>
      <c r="P1662" s="30"/>
      <c r="Q1662" s="30"/>
      <c r="R1662" s="30"/>
      <c r="S1662" s="30"/>
    </row>
    <row r="1663" spans="1:19" x14ac:dyDescent="0.25">
      <c r="A1663" t="s">
        <v>4733</v>
      </c>
      <c r="B1663" t="s">
        <v>4757</v>
      </c>
      <c r="C1663" t="s">
        <v>229</v>
      </c>
      <c r="D1663" t="str">
        <f>VLOOKUP(C1663,'Programas-Mestrado'!$C:$D,2,0)</f>
        <v>PPGCI</v>
      </c>
      <c r="E1663" t="s">
        <v>258</v>
      </c>
      <c r="F1663" s="10">
        <v>44713</v>
      </c>
      <c r="G1663" s="10">
        <v>45016</v>
      </c>
      <c r="H1663" t="s">
        <v>987</v>
      </c>
      <c r="I1663" t="s">
        <v>7233</v>
      </c>
      <c r="J1663" t="s">
        <v>1024</v>
      </c>
      <c r="K1663" t="s">
        <v>3351</v>
      </c>
      <c r="N1663" s="30"/>
      <c r="P1663" s="30"/>
      <c r="Q1663" s="30"/>
      <c r="R1663" s="30"/>
      <c r="S1663" s="30"/>
    </row>
    <row r="1664" spans="1:19" x14ac:dyDescent="0.25">
      <c r="A1664" t="s">
        <v>4678</v>
      </c>
      <c r="B1664" t="s">
        <v>4689</v>
      </c>
      <c r="C1664" t="s">
        <v>229</v>
      </c>
      <c r="D1664" t="str">
        <f>VLOOKUP(C1664,'Programas-Mestrado'!$C:$D,2,0)</f>
        <v>PPGCI</v>
      </c>
      <c r="E1664" t="s">
        <v>258</v>
      </c>
      <c r="F1664" s="10">
        <v>44652</v>
      </c>
      <c r="G1664" s="10">
        <v>44681</v>
      </c>
      <c r="H1664" t="s">
        <v>987</v>
      </c>
      <c r="I1664" t="s">
        <v>7233</v>
      </c>
      <c r="J1664" t="s">
        <v>1026</v>
      </c>
      <c r="K1664" t="s">
        <v>3351</v>
      </c>
      <c r="N1664" s="30"/>
      <c r="P1664" s="30"/>
      <c r="Q1664" s="30"/>
      <c r="R1664" s="30"/>
      <c r="S1664" s="30"/>
    </row>
    <row r="1665" spans="1:19" x14ac:dyDescent="0.25">
      <c r="A1665" t="s">
        <v>1120</v>
      </c>
      <c r="B1665" t="s">
        <v>1721</v>
      </c>
      <c r="C1665" t="s">
        <v>229</v>
      </c>
      <c r="D1665" t="str">
        <f>VLOOKUP(C1665,'Programas-Mestrado'!$C:$D,2,0)</f>
        <v>PPGCI</v>
      </c>
      <c r="E1665" t="s">
        <v>258</v>
      </c>
      <c r="F1665" s="10">
        <v>43891</v>
      </c>
      <c r="G1665" s="10">
        <v>44347</v>
      </c>
      <c r="H1665" t="s">
        <v>987</v>
      </c>
      <c r="I1665" t="s">
        <v>7233</v>
      </c>
      <c r="J1665" t="s">
        <v>1024</v>
      </c>
      <c r="K1665" t="s">
        <v>3351</v>
      </c>
      <c r="N1665" s="30"/>
      <c r="P1665" s="30"/>
      <c r="Q1665" s="30"/>
      <c r="R1665" s="30"/>
      <c r="S1665" s="30"/>
    </row>
    <row r="1666" spans="1:19" x14ac:dyDescent="0.25">
      <c r="A1666" t="s">
        <v>3611</v>
      </c>
      <c r="B1666" t="s">
        <v>3686</v>
      </c>
      <c r="C1666" t="s">
        <v>251</v>
      </c>
      <c r="D1666" t="str">
        <f>VLOOKUP(C1666,'Programas-Mestrado'!$C:$D,2,0)</f>
        <v>PPGGero</v>
      </c>
      <c r="E1666" t="s">
        <v>258</v>
      </c>
      <c r="F1666" s="10">
        <v>44256</v>
      </c>
      <c r="G1666" s="10">
        <v>44681</v>
      </c>
      <c r="H1666" t="s">
        <v>987</v>
      </c>
      <c r="I1666" t="s">
        <v>7233</v>
      </c>
      <c r="J1666" t="s">
        <v>1025</v>
      </c>
      <c r="K1666" t="s">
        <v>3351</v>
      </c>
      <c r="N1666" s="30"/>
      <c r="P1666" s="30"/>
      <c r="Q1666" s="30"/>
      <c r="R1666" s="30"/>
      <c r="S1666" s="30"/>
    </row>
    <row r="1667" spans="1:19" x14ac:dyDescent="0.25">
      <c r="A1667" t="s">
        <v>853</v>
      </c>
      <c r="B1667" t="s">
        <v>1722</v>
      </c>
      <c r="C1667" t="s">
        <v>251</v>
      </c>
      <c r="D1667" t="str">
        <f>VLOOKUP(C1667,'Programas-Mestrado'!$C:$D,2,0)</f>
        <v>PPGGero</v>
      </c>
      <c r="E1667" t="s">
        <v>258</v>
      </c>
      <c r="F1667" s="10">
        <v>43709</v>
      </c>
      <c r="G1667" s="10">
        <v>44347</v>
      </c>
      <c r="H1667" t="s">
        <v>987</v>
      </c>
      <c r="I1667" t="s">
        <v>7233</v>
      </c>
      <c r="J1667" t="s">
        <v>1024</v>
      </c>
      <c r="K1667" t="s">
        <v>3351</v>
      </c>
      <c r="N1667" s="30"/>
      <c r="P1667" s="30"/>
      <c r="Q1667" s="30"/>
      <c r="R1667" s="30"/>
      <c r="S1667" s="30"/>
    </row>
    <row r="1668" spans="1:19" x14ac:dyDescent="0.25">
      <c r="A1668" t="s">
        <v>5335</v>
      </c>
      <c r="B1668" t="s">
        <v>6104</v>
      </c>
      <c r="C1668" t="s">
        <v>251</v>
      </c>
      <c r="D1668" t="str">
        <f>VLOOKUP(C1668,'Programas-Mestrado'!$C:$D,2,0)</f>
        <v>PPGGero</v>
      </c>
      <c r="E1668" t="s">
        <v>258</v>
      </c>
      <c r="F1668" s="10">
        <v>45017</v>
      </c>
      <c r="G1668" s="10">
        <v>45351</v>
      </c>
      <c r="H1668" t="s">
        <v>987</v>
      </c>
      <c r="I1668" t="s">
        <v>7233</v>
      </c>
      <c r="J1668" t="s">
        <v>1024</v>
      </c>
      <c r="K1668" t="s">
        <v>3351</v>
      </c>
      <c r="N1668" s="30"/>
      <c r="P1668" s="30"/>
      <c r="Q1668" s="30"/>
      <c r="R1668" s="30"/>
      <c r="S1668" s="30"/>
    </row>
    <row r="1669" spans="1:19" x14ac:dyDescent="0.25">
      <c r="A1669" t="s">
        <v>5336</v>
      </c>
      <c r="B1669" t="s">
        <v>5480</v>
      </c>
      <c r="C1669" t="s">
        <v>251</v>
      </c>
      <c r="D1669" t="str">
        <f>VLOOKUP(C1669,'Programas-Mestrado'!$C:$D,2,0)</f>
        <v>PPGGero</v>
      </c>
      <c r="E1669" t="s">
        <v>258</v>
      </c>
      <c r="F1669" s="10">
        <v>44986</v>
      </c>
      <c r="G1669" s="10">
        <v>45260</v>
      </c>
      <c r="H1669" t="s">
        <v>987</v>
      </c>
      <c r="I1669" t="s">
        <v>7233</v>
      </c>
      <c r="J1669" t="s">
        <v>1024</v>
      </c>
      <c r="K1669" t="s">
        <v>3351</v>
      </c>
      <c r="N1669" s="30"/>
      <c r="P1669" s="30"/>
      <c r="Q1669" s="30"/>
      <c r="R1669" s="30"/>
      <c r="S1669" s="30"/>
    </row>
    <row r="1670" spans="1:19" x14ac:dyDescent="0.25">
      <c r="A1670" t="s">
        <v>5644</v>
      </c>
      <c r="B1670" t="s">
        <v>5834</v>
      </c>
      <c r="C1670" t="s">
        <v>251</v>
      </c>
      <c r="D1670" t="str">
        <f>VLOOKUP(C1670,'Programas-Mestrado'!$C:$D,2,0)</f>
        <v>PPGGero</v>
      </c>
      <c r="E1670" t="s">
        <v>258</v>
      </c>
      <c r="F1670" s="10">
        <v>44440</v>
      </c>
      <c r="G1670" s="10">
        <v>44985</v>
      </c>
      <c r="H1670" t="s">
        <v>987</v>
      </c>
      <c r="I1670" t="s">
        <v>7233</v>
      </c>
      <c r="J1670" t="s">
        <v>1024</v>
      </c>
      <c r="K1670" t="s">
        <v>3351</v>
      </c>
      <c r="N1670" s="30"/>
      <c r="P1670" s="30"/>
      <c r="Q1670" s="30"/>
      <c r="R1670" s="30"/>
      <c r="S1670" s="30"/>
    </row>
    <row r="1671" spans="1:19" x14ac:dyDescent="0.25">
      <c r="A1671" t="s">
        <v>1121</v>
      </c>
      <c r="B1671" t="s">
        <v>1723</v>
      </c>
      <c r="C1671" t="s">
        <v>251</v>
      </c>
      <c r="D1671" t="str">
        <f>VLOOKUP(C1671,'Programas-Mestrado'!$C:$D,2,0)</f>
        <v>PPGGero</v>
      </c>
      <c r="E1671" t="s">
        <v>258</v>
      </c>
      <c r="F1671" s="10">
        <v>43891</v>
      </c>
      <c r="G1671" s="10">
        <v>44255</v>
      </c>
      <c r="H1671" t="s">
        <v>987</v>
      </c>
      <c r="I1671" t="s">
        <v>7233</v>
      </c>
      <c r="J1671" t="s">
        <v>1024</v>
      </c>
      <c r="K1671" t="s">
        <v>3351</v>
      </c>
      <c r="N1671" s="30"/>
      <c r="P1671" s="30"/>
      <c r="Q1671" s="30"/>
      <c r="R1671" s="30"/>
      <c r="S1671" s="30"/>
    </row>
    <row r="1672" spans="1:19" x14ac:dyDescent="0.25">
      <c r="A1672" t="s">
        <v>1122</v>
      </c>
      <c r="B1672" t="s">
        <v>1724</v>
      </c>
      <c r="C1672" t="s">
        <v>251</v>
      </c>
      <c r="D1672" t="str">
        <f>VLOOKUP(C1672,'Programas-Mestrado'!$C:$D,2,0)</f>
        <v>PPGGero</v>
      </c>
      <c r="E1672" t="s">
        <v>258</v>
      </c>
      <c r="F1672" s="10">
        <v>43891</v>
      </c>
      <c r="G1672" s="10">
        <v>44439</v>
      </c>
      <c r="H1672" t="s">
        <v>987</v>
      </c>
      <c r="I1672" t="s">
        <v>7233</v>
      </c>
      <c r="J1672" t="s">
        <v>1024</v>
      </c>
      <c r="K1672" t="s">
        <v>3351</v>
      </c>
      <c r="N1672" s="30"/>
      <c r="P1672" s="30"/>
      <c r="Q1672" s="30"/>
      <c r="R1672" s="30"/>
      <c r="S1672" s="30"/>
    </row>
    <row r="1673" spans="1:19" x14ac:dyDescent="0.25">
      <c r="A1673" t="s">
        <v>5645</v>
      </c>
      <c r="B1673" t="s">
        <v>5835</v>
      </c>
      <c r="C1673" t="s">
        <v>251</v>
      </c>
      <c r="D1673" t="str">
        <f>VLOOKUP(C1673,'Programas-Mestrado'!$C:$D,2,0)</f>
        <v>PPGGero</v>
      </c>
      <c r="E1673" t="s">
        <v>258</v>
      </c>
      <c r="F1673" s="10">
        <v>44348</v>
      </c>
      <c r="G1673" s="10">
        <v>44985</v>
      </c>
      <c r="H1673" t="s">
        <v>987</v>
      </c>
      <c r="I1673" t="s">
        <v>7233</v>
      </c>
      <c r="J1673" t="s">
        <v>1025</v>
      </c>
      <c r="K1673" t="s">
        <v>3351</v>
      </c>
      <c r="N1673" s="30"/>
      <c r="P1673" s="30"/>
      <c r="Q1673" s="30"/>
      <c r="R1673" s="30"/>
      <c r="S1673" s="30"/>
    </row>
    <row r="1674" spans="1:19" x14ac:dyDescent="0.25">
      <c r="A1674" t="s">
        <v>3612</v>
      </c>
      <c r="B1674" t="s">
        <v>3687</v>
      </c>
      <c r="C1674" t="s">
        <v>251</v>
      </c>
      <c r="D1674" t="str">
        <f>VLOOKUP(C1674,'Programas-Mestrado'!$C:$D,2,0)</f>
        <v>PPGGero</v>
      </c>
      <c r="E1674" t="s">
        <v>258</v>
      </c>
      <c r="F1674" s="10">
        <v>44256</v>
      </c>
      <c r="G1674" s="10">
        <v>44439</v>
      </c>
      <c r="H1674" t="s">
        <v>987</v>
      </c>
      <c r="I1674" t="s">
        <v>7233</v>
      </c>
      <c r="J1674" t="s">
        <v>1024</v>
      </c>
      <c r="K1674" t="s">
        <v>3351</v>
      </c>
      <c r="N1674" s="30"/>
      <c r="P1674" s="30"/>
      <c r="Q1674" s="30"/>
      <c r="R1674" s="30"/>
      <c r="S1674" s="30"/>
    </row>
    <row r="1675" spans="1:19" x14ac:dyDescent="0.25">
      <c r="A1675" t="s">
        <v>1254</v>
      </c>
      <c r="B1675" t="s">
        <v>2026</v>
      </c>
      <c r="C1675" t="s">
        <v>251</v>
      </c>
      <c r="D1675" t="str">
        <f>VLOOKUP(C1675,'Programas-Mestrado'!$C:$D,2,0)</f>
        <v>PPGGero</v>
      </c>
      <c r="E1675" t="s">
        <v>258</v>
      </c>
      <c r="F1675" s="10">
        <v>43891</v>
      </c>
      <c r="G1675" s="10">
        <v>44255</v>
      </c>
      <c r="H1675" t="s">
        <v>987</v>
      </c>
      <c r="I1675" t="s">
        <v>7233</v>
      </c>
      <c r="J1675" t="s">
        <v>1024</v>
      </c>
      <c r="K1675" t="s">
        <v>3351</v>
      </c>
      <c r="N1675" s="30"/>
      <c r="P1675" s="30"/>
      <c r="Q1675" s="30"/>
      <c r="R1675" s="30"/>
      <c r="S1675" s="30"/>
    </row>
    <row r="1676" spans="1:19" x14ac:dyDescent="0.25">
      <c r="A1676" t="s">
        <v>4698</v>
      </c>
      <c r="B1676" t="s">
        <v>4706</v>
      </c>
      <c r="C1676" t="s">
        <v>251</v>
      </c>
      <c r="D1676" t="str">
        <f>VLOOKUP(C1676,'Programas-Mestrado'!$C:$D,2,0)</f>
        <v>PPGGero</v>
      </c>
      <c r="E1676" t="s">
        <v>258</v>
      </c>
      <c r="F1676" s="10">
        <v>44682</v>
      </c>
      <c r="G1676" s="10">
        <v>44957</v>
      </c>
      <c r="H1676" t="s">
        <v>987</v>
      </c>
      <c r="I1676" t="s">
        <v>7233</v>
      </c>
      <c r="J1676" t="s">
        <v>1025</v>
      </c>
      <c r="K1676" t="s">
        <v>3351</v>
      </c>
      <c r="N1676" s="30"/>
      <c r="P1676" s="30"/>
      <c r="Q1676" s="30"/>
      <c r="R1676" s="30"/>
      <c r="S1676" s="30"/>
    </row>
    <row r="1677" spans="1:19" x14ac:dyDescent="0.25">
      <c r="A1677" t="s">
        <v>5646</v>
      </c>
      <c r="B1677" t="s">
        <v>5836</v>
      </c>
      <c r="C1677" t="s">
        <v>251</v>
      </c>
      <c r="D1677" t="str">
        <f>VLOOKUP(C1677,'Programas-Mestrado'!$C:$D,2,0)</f>
        <v>PPGGero</v>
      </c>
      <c r="E1677" t="s">
        <v>258</v>
      </c>
      <c r="F1677" s="10">
        <v>44440</v>
      </c>
      <c r="G1677" s="10">
        <v>44985</v>
      </c>
      <c r="H1677" t="s">
        <v>987</v>
      </c>
      <c r="I1677" t="s">
        <v>7233</v>
      </c>
      <c r="J1677" t="s">
        <v>1025</v>
      </c>
      <c r="K1677" t="s">
        <v>3351</v>
      </c>
      <c r="N1677" s="30"/>
      <c r="P1677" s="30"/>
      <c r="Q1677" s="30"/>
      <c r="R1677" s="30"/>
      <c r="S1677" s="30"/>
    </row>
    <row r="1678" spans="1:19" x14ac:dyDescent="0.25">
      <c r="A1678" t="s">
        <v>5231</v>
      </c>
      <c r="B1678" t="s">
        <v>5238</v>
      </c>
      <c r="C1678" t="s">
        <v>251</v>
      </c>
      <c r="D1678" t="str">
        <f>VLOOKUP(C1678,'Programas-Mestrado'!$C:$D,2,0)</f>
        <v>PPGGero</v>
      </c>
      <c r="E1678" t="s">
        <v>258</v>
      </c>
      <c r="F1678" s="10">
        <v>44958</v>
      </c>
      <c r="G1678" s="10">
        <v>45322</v>
      </c>
      <c r="H1678" t="s">
        <v>987</v>
      </c>
      <c r="I1678" t="s">
        <v>7233</v>
      </c>
      <c r="J1678" t="s">
        <v>1024</v>
      </c>
      <c r="K1678" t="s">
        <v>3351</v>
      </c>
      <c r="N1678" s="30"/>
      <c r="P1678" s="30"/>
      <c r="Q1678" s="30"/>
      <c r="R1678" s="30"/>
      <c r="S1678" s="30"/>
    </row>
    <row r="1679" spans="1:19" x14ac:dyDescent="0.25">
      <c r="A1679" t="s">
        <v>4963</v>
      </c>
      <c r="B1679" t="s">
        <v>5481</v>
      </c>
      <c r="C1679" t="s">
        <v>251</v>
      </c>
      <c r="D1679" t="str">
        <f>VLOOKUP(C1679,'Programas-Mestrado'!$C:$D,2,0)</f>
        <v>PPGGero</v>
      </c>
      <c r="E1679" t="s">
        <v>258</v>
      </c>
      <c r="F1679" s="10">
        <v>44986</v>
      </c>
      <c r="G1679" s="10">
        <v>45322</v>
      </c>
      <c r="H1679" t="s">
        <v>987</v>
      </c>
      <c r="I1679" t="s">
        <v>7233</v>
      </c>
      <c r="J1679" t="s">
        <v>1024</v>
      </c>
      <c r="K1679" t="s">
        <v>3351</v>
      </c>
      <c r="N1679" s="30"/>
      <c r="P1679" s="30"/>
      <c r="Q1679" s="30"/>
      <c r="R1679" s="30"/>
      <c r="S1679" s="30"/>
    </row>
    <row r="1680" spans="1:19" x14ac:dyDescent="0.25">
      <c r="A1680" t="s">
        <v>5337</v>
      </c>
      <c r="B1680" t="s">
        <v>5482</v>
      </c>
      <c r="C1680" t="s">
        <v>251</v>
      </c>
      <c r="D1680" t="str">
        <f>VLOOKUP(C1680,'Programas-Mestrado'!$C:$D,2,0)</f>
        <v>PPGGero</v>
      </c>
      <c r="E1680" t="s">
        <v>258</v>
      </c>
      <c r="F1680" s="10">
        <v>44986</v>
      </c>
      <c r="G1680" s="10">
        <v>45351</v>
      </c>
      <c r="H1680" t="s">
        <v>987</v>
      </c>
      <c r="I1680" t="s">
        <v>7233</v>
      </c>
      <c r="J1680" t="s">
        <v>1024</v>
      </c>
      <c r="K1680" t="s">
        <v>3351</v>
      </c>
      <c r="N1680" s="30"/>
      <c r="P1680" s="30"/>
      <c r="Q1680" s="30"/>
      <c r="R1680" s="30"/>
      <c r="S1680" s="30"/>
    </row>
    <row r="1681" spans="1:19" x14ac:dyDescent="0.25">
      <c r="A1681" t="s">
        <v>6047</v>
      </c>
      <c r="B1681" t="s">
        <v>6105</v>
      </c>
      <c r="C1681" t="s">
        <v>239</v>
      </c>
      <c r="D1681" t="str">
        <f>VLOOKUP(C1681,'Programas-Mestrado'!$C:$D,2,0)</f>
        <v>PPGEdCM-Ar</v>
      </c>
      <c r="E1681" t="s">
        <v>258</v>
      </c>
      <c r="F1681" s="10">
        <v>45017</v>
      </c>
      <c r="G1681" s="10">
        <v>45382</v>
      </c>
      <c r="H1681" t="s">
        <v>987</v>
      </c>
      <c r="I1681" t="s">
        <v>7233</v>
      </c>
      <c r="J1681" t="s">
        <v>1025</v>
      </c>
      <c r="K1681" t="s">
        <v>3351</v>
      </c>
      <c r="N1681" s="30"/>
      <c r="P1681" s="30"/>
      <c r="Q1681" s="30"/>
      <c r="R1681" s="30"/>
      <c r="S1681" s="30"/>
    </row>
    <row r="1682" spans="1:19" x14ac:dyDescent="0.25">
      <c r="A1682" t="s">
        <v>4274</v>
      </c>
      <c r="B1682" t="s">
        <v>4285</v>
      </c>
      <c r="C1682" t="s">
        <v>239</v>
      </c>
      <c r="D1682" t="str">
        <f>VLOOKUP(C1682,'Programas-Mestrado'!$C:$D,2,0)</f>
        <v>PPGEdCM-Ar</v>
      </c>
      <c r="E1682" t="s">
        <v>258</v>
      </c>
      <c r="F1682" s="10">
        <v>44593</v>
      </c>
      <c r="G1682" s="10">
        <v>44620</v>
      </c>
      <c r="H1682" t="s">
        <v>987</v>
      </c>
      <c r="I1682" t="s">
        <v>7233</v>
      </c>
      <c r="J1682" t="s">
        <v>1025</v>
      </c>
      <c r="K1682" t="s">
        <v>3351</v>
      </c>
      <c r="N1682" s="30"/>
      <c r="P1682" s="30"/>
      <c r="Q1682" s="30"/>
      <c r="R1682" s="30"/>
      <c r="S1682" s="30"/>
    </row>
    <row r="1683" spans="1:19" x14ac:dyDescent="0.25">
      <c r="A1683" t="s">
        <v>4274</v>
      </c>
      <c r="B1683" t="s">
        <v>4477</v>
      </c>
      <c r="C1683" t="s">
        <v>239</v>
      </c>
      <c r="D1683" t="str">
        <f>VLOOKUP(C1683,'Programas-Mestrado'!$C:$D,2,0)</f>
        <v>PPGEdCM-Ar</v>
      </c>
      <c r="E1683" t="s">
        <v>258</v>
      </c>
      <c r="F1683" s="10">
        <v>44621</v>
      </c>
      <c r="G1683" s="10">
        <v>45016</v>
      </c>
      <c r="H1683" t="s">
        <v>987</v>
      </c>
      <c r="I1683" t="s">
        <v>7233</v>
      </c>
      <c r="J1683" t="s">
        <v>1024</v>
      </c>
      <c r="K1683" t="s">
        <v>3351</v>
      </c>
      <c r="N1683" s="30"/>
      <c r="P1683" s="30"/>
      <c r="Q1683" s="30"/>
      <c r="R1683" s="30"/>
      <c r="S1683" s="30"/>
    </row>
    <row r="1684" spans="1:19" x14ac:dyDescent="0.25">
      <c r="A1684" t="s">
        <v>4368</v>
      </c>
      <c r="B1684" t="s">
        <v>4478</v>
      </c>
      <c r="C1684" t="s">
        <v>239</v>
      </c>
      <c r="D1684" t="str">
        <f>VLOOKUP(C1684,'Programas-Mestrado'!$C:$D,2,0)</f>
        <v>PPGEdCM-Ar</v>
      </c>
      <c r="E1684" t="s">
        <v>258</v>
      </c>
      <c r="F1684" s="10">
        <v>44621</v>
      </c>
      <c r="G1684" s="10">
        <v>44804</v>
      </c>
      <c r="H1684" t="s">
        <v>987</v>
      </c>
      <c r="I1684" t="s">
        <v>7233</v>
      </c>
      <c r="J1684" t="s">
        <v>1025</v>
      </c>
      <c r="K1684" t="s">
        <v>3351</v>
      </c>
      <c r="N1684" s="30"/>
      <c r="P1684" s="30"/>
      <c r="Q1684" s="30"/>
      <c r="R1684" s="30"/>
      <c r="S1684" s="30"/>
    </row>
    <row r="1685" spans="1:19" x14ac:dyDescent="0.25">
      <c r="A1685" t="s">
        <v>1123</v>
      </c>
      <c r="B1685" t="s">
        <v>1725</v>
      </c>
      <c r="C1685" t="s">
        <v>239</v>
      </c>
      <c r="D1685" t="str">
        <f>VLOOKUP(C1685,'Programas-Mestrado'!$C:$D,2,0)</f>
        <v>PPGEdCM-Ar</v>
      </c>
      <c r="E1685" t="s">
        <v>258</v>
      </c>
      <c r="F1685" s="10">
        <v>43891</v>
      </c>
      <c r="G1685" s="10">
        <v>44620</v>
      </c>
      <c r="H1685" t="s">
        <v>987</v>
      </c>
      <c r="I1685" t="s">
        <v>7233</v>
      </c>
      <c r="J1685" t="s">
        <v>1025</v>
      </c>
      <c r="K1685" t="s">
        <v>3351</v>
      </c>
      <c r="N1685" s="30"/>
      <c r="P1685" s="30"/>
      <c r="Q1685" s="30"/>
      <c r="R1685" s="30"/>
      <c r="S1685" s="30"/>
    </row>
    <row r="1686" spans="1:19" x14ac:dyDescent="0.25">
      <c r="A1686" t="s">
        <v>1124</v>
      </c>
      <c r="B1686" t="s">
        <v>1726</v>
      </c>
      <c r="C1686" t="s">
        <v>239</v>
      </c>
      <c r="D1686" t="str">
        <f>VLOOKUP(C1686,'Programas-Mestrado'!$C:$D,2,0)</f>
        <v>PPGEdCM-Ar</v>
      </c>
      <c r="E1686" t="s">
        <v>258</v>
      </c>
      <c r="F1686" s="10">
        <v>43891</v>
      </c>
      <c r="G1686" s="10">
        <v>44592</v>
      </c>
      <c r="H1686" t="s">
        <v>987</v>
      </c>
      <c r="I1686" t="s">
        <v>7233</v>
      </c>
      <c r="J1686" t="s">
        <v>1025</v>
      </c>
      <c r="K1686" t="s">
        <v>3351</v>
      </c>
      <c r="N1686" s="30"/>
      <c r="P1686" s="30"/>
      <c r="Q1686" s="30"/>
      <c r="R1686" s="30"/>
      <c r="S1686" s="30"/>
    </row>
    <row r="1687" spans="1:19" x14ac:dyDescent="0.25">
      <c r="A1687" t="s">
        <v>3916</v>
      </c>
      <c r="B1687" t="s">
        <v>3934</v>
      </c>
      <c r="C1687" t="s">
        <v>239</v>
      </c>
      <c r="D1687" t="str">
        <f>VLOOKUP(C1687,'Programas-Mestrado'!$C:$D,2,0)</f>
        <v>PPGEdCM-Ar</v>
      </c>
      <c r="E1687" t="s">
        <v>258</v>
      </c>
      <c r="F1687" s="10">
        <v>44348</v>
      </c>
      <c r="G1687" s="10">
        <v>45046</v>
      </c>
      <c r="H1687" t="s">
        <v>987</v>
      </c>
      <c r="I1687" t="s">
        <v>7233</v>
      </c>
      <c r="J1687" t="s">
        <v>1024</v>
      </c>
      <c r="K1687" t="s">
        <v>3351</v>
      </c>
      <c r="N1687" s="30"/>
      <c r="P1687" s="30"/>
      <c r="Q1687" s="30"/>
      <c r="R1687" s="30"/>
      <c r="S1687" s="30"/>
    </row>
    <row r="1688" spans="1:19" x14ac:dyDescent="0.25">
      <c r="A1688" t="s">
        <v>787</v>
      </c>
      <c r="B1688" t="s">
        <v>1727</v>
      </c>
      <c r="C1688" t="s">
        <v>239</v>
      </c>
      <c r="D1688" t="str">
        <f>VLOOKUP(C1688,'Programas-Mestrado'!$C:$D,2,0)</f>
        <v>PPGEdCM-Ar</v>
      </c>
      <c r="E1688" t="s">
        <v>258</v>
      </c>
      <c r="F1688" s="10">
        <v>43709</v>
      </c>
      <c r="G1688" s="10">
        <v>44347</v>
      </c>
      <c r="H1688" t="s">
        <v>987</v>
      </c>
      <c r="I1688" t="s">
        <v>7233</v>
      </c>
      <c r="J1688" t="s">
        <v>1024</v>
      </c>
      <c r="K1688" t="s">
        <v>3351</v>
      </c>
      <c r="N1688" s="30"/>
      <c r="P1688" s="30"/>
      <c r="Q1688" s="30"/>
      <c r="R1688" s="30"/>
      <c r="S1688" s="30"/>
    </row>
    <row r="1689" spans="1:19" x14ac:dyDescent="0.25">
      <c r="A1689" t="s">
        <v>704</v>
      </c>
      <c r="B1689" t="s">
        <v>1729</v>
      </c>
      <c r="C1689" t="s">
        <v>250</v>
      </c>
      <c r="D1689" t="str">
        <f>VLOOKUP(C1689,'Programas-Mestrado'!$C:$D,2,0)</f>
        <v>PPGGeo-So</v>
      </c>
      <c r="E1689" t="s">
        <v>258</v>
      </c>
      <c r="F1689" s="10">
        <v>43709</v>
      </c>
      <c r="G1689" s="10">
        <v>44104</v>
      </c>
      <c r="H1689" t="s">
        <v>987</v>
      </c>
      <c r="I1689" t="s">
        <v>7233</v>
      </c>
      <c r="J1689" t="s">
        <v>1024</v>
      </c>
      <c r="K1689" t="s">
        <v>3351</v>
      </c>
      <c r="N1689" s="30"/>
      <c r="P1689" s="30"/>
      <c r="Q1689" s="30"/>
      <c r="R1689" s="30"/>
      <c r="S1689" s="30"/>
    </row>
    <row r="1690" spans="1:19" x14ac:dyDescent="0.25">
      <c r="A1690" t="s">
        <v>4899</v>
      </c>
      <c r="B1690" t="s">
        <v>4942</v>
      </c>
      <c r="C1690" t="s">
        <v>250</v>
      </c>
      <c r="D1690" t="str">
        <f>VLOOKUP(C1690,'Programas-Mestrado'!$C:$D,2,0)</f>
        <v>PPGGeo-So</v>
      </c>
      <c r="E1690" t="s">
        <v>258</v>
      </c>
      <c r="F1690" s="10">
        <v>44774</v>
      </c>
      <c r="G1690" s="10">
        <v>45199</v>
      </c>
      <c r="H1690" t="s">
        <v>987</v>
      </c>
      <c r="I1690" t="s">
        <v>7233</v>
      </c>
      <c r="J1690" t="s">
        <v>3381</v>
      </c>
      <c r="K1690" t="s">
        <v>3351</v>
      </c>
      <c r="N1690" s="30"/>
      <c r="P1690" s="30"/>
      <c r="Q1690" s="30"/>
      <c r="R1690" s="30"/>
      <c r="S1690" s="30"/>
    </row>
    <row r="1691" spans="1:19" x14ac:dyDescent="0.25">
      <c r="A1691" t="s">
        <v>1022</v>
      </c>
      <c r="B1691" t="s">
        <v>1730</v>
      </c>
      <c r="C1691" t="s">
        <v>250</v>
      </c>
      <c r="D1691" t="str">
        <f>VLOOKUP(C1691,'Programas-Mestrado'!$C:$D,2,0)</f>
        <v>PPGGeo-So</v>
      </c>
      <c r="E1691" t="s">
        <v>258</v>
      </c>
      <c r="F1691" s="10">
        <v>43862</v>
      </c>
      <c r="G1691" s="10">
        <v>44469</v>
      </c>
      <c r="H1691" t="s">
        <v>987</v>
      </c>
      <c r="I1691" t="s">
        <v>7233</v>
      </c>
      <c r="J1691" t="s">
        <v>1024</v>
      </c>
      <c r="K1691" t="s">
        <v>3351</v>
      </c>
      <c r="N1691" s="30"/>
      <c r="P1691" s="30"/>
      <c r="Q1691" s="30"/>
      <c r="R1691" s="30"/>
      <c r="S1691" s="30"/>
    </row>
    <row r="1692" spans="1:19" x14ac:dyDescent="0.25">
      <c r="A1692" t="s">
        <v>4823</v>
      </c>
      <c r="B1692" t="s">
        <v>5485</v>
      </c>
      <c r="C1692" t="s">
        <v>250</v>
      </c>
      <c r="D1692" t="str">
        <f>VLOOKUP(C1692,'Programas-Mestrado'!$C:$D,2,0)</f>
        <v>PPGGeo-So</v>
      </c>
      <c r="E1692" t="s">
        <v>258</v>
      </c>
      <c r="F1692" s="10">
        <v>44986</v>
      </c>
      <c r="G1692" s="10">
        <v>45291</v>
      </c>
      <c r="H1692" t="s">
        <v>987</v>
      </c>
      <c r="I1692" t="s">
        <v>7233</v>
      </c>
      <c r="J1692" t="s">
        <v>1024</v>
      </c>
      <c r="K1692" t="s">
        <v>3351</v>
      </c>
      <c r="N1692" s="30"/>
      <c r="P1692" s="30"/>
      <c r="Q1692" s="30"/>
      <c r="R1692" s="30"/>
      <c r="S1692" s="30"/>
    </row>
    <row r="1693" spans="1:19" x14ac:dyDescent="0.25">
      <c r="A1693" t="s">
        <v>3475</v>
      </c>
      <c r="B1693" t="s">
        <v>3489</v>
      </c>
      <c r="C1693" t="s">
        <v>250</v>
      </c>
      <c r="D1693" t="str">
        <f>VLOOKUP(C1693,'Programas-Mestrado'!$C:$D,2,0)</f>
        <v>PPGGeo-So</v>
      </c>
      <c r="E1693" t="s">
        <v>258</v>
      </c>
      <c r="F1693" s="10">
        <v>44105</v>
      </c>
      <c r="G1693" s="10">
        <v>44773</v>
      </c>
      <c r="H1693" t="s">
        <v>987</v>
      </c>
      <c r="I1693" t="s">
        <v>7233</v>
      </c>
      <c r="J1693" t="s">
        <v>1024</v>
      </c>
      <c r="K1693" t="s">
        <v>3351</v>
      </c>
      <c r="N1693" s="30"/>
      <c r="P1693" s="30"/>
      <c r="Q1693" s="30"/>
      <c r="R1693" s="30"/>
      <c r="S1693" s="30"/>
    </row>
    <row r="1694" spans="1:19" x14ac:dyDescent="0.25">
      <c r="A1694" t="s">
        <v>4191</v>
      </c>
      <c r="B1694" t="s">
        <v>4197</v>
      </c>
      <c r="C1694" t="s">
        <v>250</v>
      </c>
      <c r="D1694" t="str">
        <f>VLOOKUP(C1694,'Programas-Mestrado'!$C:$D,2,0)</f>
        <v>PPGGeo-So</v>
      </c>
      <c r="E1694" t="s">
        <v>258</v>
      </c>
      <c r="F1694" s="10">
        <v>44470</v>
      </c>
      <c r="G1694" s="10">
        <v>45046</v>
      </c>
      <c r="H1694" t="s">
        <v>987</v>
      </c>
      <c r="I1694" t="s">
        <v>7233</v>
      </c>
      <c r="J1694" t="s">
        <v>1024</v>
      </c>
      <c r="K1694" t="s">
        <v>3351</v>
      </c>
      <c r="N1694" s="30"/>
      <c r="P1694" s="30"/>
      <c r="Q1694" s="30"/>
      <c r="R1694" s="30"/>
      <c r="S1694" s="30"/>
    </row>
    <row r="1695" spans="1:19" x14ac:dyDescent="0.25">
      <c r="A1695" t="s">
        <v>172</v>
      </c>
      <c r="B1695" t="s">
        <v>1732</v>
      </c>
      <c r="C1695" t="s">
        <v>250</v>
      </c>
      <c r="D1695" t="str">
        <f>VLOOKUP(C1695,'Programas-Mestrado'!$C:$D,2,0)</f>
        <v>PPGGeo-So</v>
      </c>
      <c r="E1695" t="s">
        <v>258</v>
      </c>
      <c r="F1695" s="10">
        <v>43709</v>
      </c>
      <c r="G1695" s="10">
        <v>44074</v>
      </c>
      <c r="H1695" t="s">
        <v>987</v>
      </c>
      <c r="I1695" t="s">
        <v>7233</v>
      </c>
      <c r="J1695" t="s">
        <v>1025</v>
      </c>
      <c r="K1695" t="s">
        <v>3351</v>
      </c>
      <c r="N1695" s="30"/>
      <c r="P1695" s="30"/>
      <c r="Q1695" s="30"/>
      <c r="R1695" s="30"/>
      <c r="S1695" s="30"/>
    </row>
    <row r="1696" spans="1:19" x14ac:dyDescent="0.25">
      <c r="A1696" t="s">
        <v>3442</v>
      </c>
      <c r="B1696" t="s">
        <v>3460</v>
      </c>
      <c r="C1696" t="s">
        <v>250</v>
      </c>
      <c r="D1696" t="str">
        <f>VLOOKUP(C1696,'Programas-Mestrado'!$C:$D,2,0)</f>
        <v>PPGGeo-So</v>
      </c>
      <c r="E1696" t="s">
        <v>258</v>
      </c>
      <c r="F1696" s="10">
        <v>44075</v>
      </c>
      <c r="G1696" s="10">
        <v>44592</v>
      </c>
      <c r="H1696" t="s">
        <v>987</v>
      </c>
      <c r="I1696" t="s">
        <v>7233</v>
      </c>
      <c r="J1696" t="s">
        <v>1025</v>
      </c>
      <c r="K1696" t="s">
        <v>3351</v>
      </c>
      <c r="N1696" s="30"/>
      <c r="P1696" s="30"/>
      <c r="Q1696" s="30"/>
      <c r="R1696" s="30"/>
      <c r="S1696" s="30"/>
    </row>
    <row r="1697" spans="1:19" x14ac:dyDescent="0.25">
      <c r="A1697" t="s">
        <v>4275</v>
      </c>
      <c r="B1697" t="s">
        <v>4286</v>
      </c>
      <c r="C1697" t="s">
        <v>250</v>
      </c>
      <c r="D1697" t="str">
        <f>VLOOKUP(C1697,'Programas-Mestrado'!$C:$D,2,0)</f>
        <v>PPGGeo-So</v>
      </c>
      <c r="E1697" t="s">
        <v>258</v>
      </c>
      <c r="F1697" s="10">
        <v>44593</v>
      </c>
      <c r="G1697" s="10">
        <v>45199</v>
      </c>
      <c r="H1697" t="s">
        <v>987</v>
      </c>
      <c r="I1697" t="s">
        <v>7233</v>
      </c>
      <c r="J1697" t="s">
        <v>1024</v>
      </c>
      <c r="K1697" t="s">
        <v>3351</v>
      </c>
      <c r="N1697" s="30"/>
      <c r="P1697" s="30"/>
      <c r="Q1697" s="30"/>
      <c r="R1697" s="30"/>
      <c r="S1697" s="30"/>
    </row>
    <row r="1698" spans="1:19" x14ac:dyDescent="0.25">
      <c r="A1698" t="s">
        <v>900</v>
      </c>
      <c r="B1698" t="s">
        <v>1733</v>
      </c>
      <c r="C1698" t="s">
        <v>878</v>
      </c>
      <c r="D1698" t="str">
        <f>VLOOKUP(C1698,'Programas-Mestrado'!$C:$D,2,0)</f>
        <v>PPGEE</v>
      </c>
      <c r="E1698" t="s">
        <v>258</v>
      </c>
      <c r="F1698" s="10">
        <v>43709</v>
      </c>
      <c r="G1698" s="10">
        <v>44377</v>
      </c>
      <c r="H1698" t="s">
        <v>987</v>
      </c>
      <c r="I1698" t="s">
        <v>7233</v>
      </c>
      <c r="J1698" t="s">
        <v>1024</v>
      </c>
      <c r="K1698" t="s">
        <v>3351</v>
      </c>
      <c r="N1698" s="30"/>
      <c r="P1698" s="30"/>
      <c r="Q1698" s="30"/>
      <c r="R1698" s="30"/>
      <c r="S1698" s="30"/>
    </row>
    <row r="1699" spans="1:19" x14ac:dyDescent="0.25">
      <c r="A1699" t="s">
        <v>3805</v>
      </c>
      <c r="B1699" t="s">
        <v>3834</v>
      </c>
      <c r="C1699" t="s">
        <v>878</v>
      </c>
      <c r="D1699" t="str">
        <f>VLOOKUP(C1699,'Programas-Mestrado'!$C:$D,2,0)</f>
        <v>PPGEE</v>
      </c>
      <c r="E1699" t="s">
        <v>258</v>
      </c>
      <c r="F1699" s="10">
        <v>44287</v>
      </c>
      <c r="G1699" s="10">
        <v>44773</v>
      </c>
      <c r="H1699" t="s">
        <v>987</v>
      </c>
      <c r="I1699" t="s">
        <v>7233</v>
      </c>
      <c r="J1699" t="s">
        <v>3381</v>
      </c>
      <c r="K1699" t="s">
        <v>3351</v>
      </c>
      <c r="N1699" s="30"/>
      <c r="P1699" s="30"/>
      <c r="Q1699" s="30"/>
      <c r="R1699" s="30"/>
      <c r="S1699" s="30"/>
    </row>
    <row r="1700" spans="1:19" x14ac:dyDescent="0.25">
      <c r="A1700" t="s">
        <v>5002</v>
      </c>
      <c r="B1700" t="s">
        <v>5026</v>
      </c>
      <c r="C1700" t="s">
        <v>878</v>
      </c>
      <c r="D1700" t="str">
        <f>VLOOKUP(C1700,'Programas-Mestrado'!$C:$D,2,0)</f>
        <v>PPGEE</v>
      </c>
      <c r="E1700" t="s">
        <v>258</v>
      </c>
      <c r="F1700" s="10">
        <v>44805</v>
      </c>
      <c r="G1700" s="10">
        <v>45016</v>
      </c>
      <c r="H1700" t="s">
        <v>987</v>
      </c>
      <c r="I1700" t="s">
        <v>7233</v>
      </c>
      <c r="J1700" t="s">
        <v>1027</v>
      </c>
      <c r="K1700" t="s">
        <v>3351</v>
      </c>
      <c r="N1700" s="30"/>
      <c r="P1700" s="30"/>
      <c r="Q1700" s="30"/>
      <c r="R1700" s="30"/>
      <c r="S1700" s="30"/>
    </row>
    <row r="1701" spans="1:19" x14ac:dyDescent="0.25">
      <c r="A1701" t="s">
        <v>3806</v>
      </c>
      <c r="B1701" t="s">
        <v>3835</v>
      </c>
      <c r="C1701" t="s">
        <v>878</v>
      </c>
      <c r="D1701" t="str">
        <f>VLOOKUP(C1701,'Programas-Mestrado'!$C:$D,2,0)</f>
        <v>PPGEE</v>
      </c>
      <c r="E1701" t="s">
        <v>258</v>
      </c>
      <c r="F1701" s="10">
        <v>44287</v>
      </c>
      <c r="G1701" s="10">
        <v>44469</v>
      </c>
      <c r="H1701" t="s">
        <v>987</v>
      </c>
      <c r="I1701" t="s">
        <v>7233</v>
      </c>
      <c r="J1701" t="s">
        <v>1024</v>
      </c>
      <c r="K1701" t="s">
        <v>3351</v>
      </c>
      <c r="N1701" s="30"/>
      <c r="P1701" s="30"/>
      <c r="Q1701" s="30"/>
      <c r="R1701" s="30"/>
      <c r="S1701" s="30"/>
    </row>
    <row r="1702" spans="1:19" x14ac:dyDescent="0.25">
      <c r="A1702" t="s">
        <v>3965</v>
      </c>
      <c r="B1702" t="s">
        <v>3983</v>
      </c>
      <c r="C1702" t="s">
        <v>878</v>
      </c>
      <c r="D1702" t="str">
        <f>VLOOKUP(C1702,'Programas-Mestrado'!$C:$D,2,0)</f>
        <v>PPGEE</v>
      </c>
      <c r="E1702" t="s">
        <v>258</v>
      </c>
      <c r="F1702" s="10">
        <v>44378</v>
      </c>
      <c r="G1702" s="10">
        <v>44500</v>
      </c>
      <c r="H1702" t="s">
        <v>987</v>
      </c>
      <c r="I1702" t="s">
        <v>7233</v>
      </c>
      <c r="J1702" t="s">
        <v>1025</v>
      </c>
      <c r="K1702" t="s">
        <v>3351</v>
      </c>
      <c r="N1702" s="30"/>
      <c r="P1702" s="30"/>
      <c r="Q1702" s="30"/>
      <c r="R1702" s="30"/>
      <c r="S1702" s="30"/>
    </row>
    <row r="1703" spans="1:19" x14ac:dyDescent="0.25">
      <c r="A1703" t="s">
        <v>903</v>
      </c>
      <c r="B1703" t="s">
        <v>1734</v>
      </c>
      <c r="C1703" t="s">
        <v>878</v>
      </c>
      <c r="D1703" t="str">
        <f>VLOOKUP(C1703,'Programas-Mestrado'!$C:$D,2,0)</f>
        <v>PPGEE</v>
      </c>
      <c r="E1703" t="s">
        <v>258</v>
      </c>
      <c r="F1703" s="10">
        <v>43709</v>
      </c>
      <c r="G1703" s="10">
        <v>44255</v>
      </c>
      <c r="H1703" t="s">
        <v>987</v>
      </c>
      <c r="I1703" t="s">
        <v>7233</v>
      </c>
      <c r="J1703" t="s">
        <v>1024</v>
      </c>
      <c r="K1703" t="s">
        <v>3351</v>
      </c>
      <c r="N1703" s="30"/>
      <c r="P1703" s="30"/>
      <c r="Q1703" s="30"/>
      <c r="R1703" s="30"/>
      <c r="S1703" s="30"/>
    </row>
    <row r="1704" spans="1:19" x14ac:dyDescent="0.25">
      <c r="A1704" t="s">
        <v>4202</v>
      </c>
      <c r="B1704" t="s">
        <v>4208</v>
      </c>
      <c r="C1704" t="s">
        <v>878</v>
      </c>
      <c r="D1704" t="str">
        <f>VLOOKUP(C1704,'Programas-Mestrado'!$C:$D,2,0)</f>
        <v>PPGEE</v>
      </c>
      <c r="E1704" t="s">
        <v>258</v>
      </c>
      <c r="F1704" s="10">
        <v>44501</v>
      </c>
      <c r="G1704" s="10">
        <v>45138</v>
      </c>
      <c r="H1704" t="s">
        <v>987</v>
      </c>
      <c r="I1704" t="s">
        <v>7233</v>
      </c>
      <c r="J1704" t="s">
        <v>1024</v>
      </c>
      <c r="K1704" t="s">
        <v>3351</v>
      </c>
      <c r="N1704" s="30"/>
      <c r="P1704" s="30"/>
      <c r="Q1704" s="30"/>
      <c r="R1704" s="30"/>
      <c r="S1704" s="30"/>
    </row>
    <row r="1705" spans="1:19" x14ac:dyDescent="0.25">
      <c r="A1705" t="s">
        <v>4176</v>
      </c>
      <c r="B1705" t="s">
        <v>4184</v>
      </c>
      <c r="C1705" t="s">
        <v>878</v>
      </c>
      <c r="D1705" t="str">
        <f>VLOOKUP(C1705,'Programas-Mestrado'!$C:$D,2,0)</f>
        <v>PPGEE</v>
      </c>
      <c r="E1705" t="s">
        <v>258</v>
      </c>
      <c r="F1705" s="10">
        <v>44470</v>
      </c>
      <c r="G1705" s="10">
        <v>44592</v>
      </c>
      <c r="H1705" t="s">
        <v>987</v>
      </c>
      <c r="I1705" t="s">
        <v>7233</v>
      </c>
      <c r="J1705" t="s">
        <v>1025</v>
      </c>
      <c r="K1705" t="s">
        <v>3351</v>
      </c>
      <c r="N1705" s="30"/>
      <c r="P1705" s="30"/>
      <c r="Q1705" s="30"/>
      <c r="R1705" s="30"/>
      <c r="S1705" s="30"/>
    </row>
    <row r="1706" spans="1:19" x14ac:dyDescent="0.25">
      <c r="A1706" t="s">
        <v>4625</v>
      </c>
      <c r="B1706" t="s">
        <v>4656</v>
      </c>
      <c r="C1706" t="s">
        <v>878</v>
      </c>
      <c r="D1706" t="str">
        <f>VLOOKUP(C1706,'Programas-Mestrado'!$C:$D,2,0)</f>
        <v>PPGEE</v>
      </c>
      <c r="E1706" t="s">
        <v>258</v>
      </c>
      <c r="F1706" s="10">
        <v>44652</v>
      </c>
      <c r="G1706" s="10">
        <v>45291</v>
      </c>
      <c r="H1706" t="s">
        <v>987</v>
      </c>
      <c r="I1706" t="s">
        <v>7233</v>
      </c>
      <c r="J1706" t="s">
        <v>3381</v>
      </c>
      <c r="K1706" t="s">
        <v>3351</v>
      </c>
      <c r="N1706" s="30"/>
      <c r="P1706" s="30"/>
      <c r="Q1706" s="30"/>
      <c r="R1706" s="30"/>
      <c r="S1706" s="30"/>
    </row>
    <row r="1707" spans="1:19" x14ac:dyDescent="0.25">
      <c r="A1707" t="s">
        <v>3613</v>
      </c>
      <c r="B1707" t="s">
        <v>3688</v>
      </c>
      <c r="C1707" t="s">
        <v>873</v>
      </c>
      <c r="D1707" t="str">
        <f>VLOOKUP(C1707,'Programas-Mestrado'!$C:$D,2,0)</f>
        <v>PPGEMEc</v>
      </c>
      <c r="E1707" t="s">
        <v>258</v>
      </c>
      <c r="F1707" s="10">
        <v>44256</v>
      </c>
      <c r="G1707" s="10">
        <v>44773</v>
      </c>
      <c r="H1707" t="s">
        <v>987</v>
      </c>
      <c r="I1707" t="s">
        <v>7233</v>
      </c>
      <c r="J1707" t="s">
        <v>1024</v>
      </c>
      <c r="K1707" t="s">
        <v>3351</v>
      </c>
      <c r="N1707" s="30"/>
      <c r="P1707" s="30"/>
      <c r="Q1707" s="30"/>
      <c r="R1707" s="30"/>
      <c r="S1707" s="30"/>
    </row>
    <row r="1708" spans="1:19" x14ac:dyDescent="0.25">
      <c r="A1708" t="s">
        <v>3966</v>
      </c>
      <c r="B1708" t="s">
        <v>3984</v>
      </c>
      <c r="C1708" t="s">
        <v>873</v>
      </c>
      <c r="D1708" t="str">
        <f>VLOOKUP(C1708,'Programas-Mestrado'!$C:$D,2,0)</f>
        <v>PPGEMEc</v>
      </c>
      <c r="E1708" t="s">
        <v>258</v>
      </c>
      <c r="F1708" s="10">
        <v>44378</v>
      </c>
      <c r="G1708" s="10">
        <v>44773</v>
      </c>
      <c r="H1708" t="s">
        <v>987</v>
      </c>
      <c r="I1708" t="s">
        <v>7233</v>
      </c>
      <c r="J1708" t="s">
        <v>1025</v>
      </c>
      <c r="K1708" t="s">
        <v>3351</v>
      </c>
      <c r="N1708" s="30"/>
      <c r="P1708" s="30"/>
      <c r="Q1708" s="30"/>
      <c r="R1708" s="30"/>
      <c r="S1708" s="30"/>
    </row>
    <row r="1709" spans="1:19" x14ac:dyDescent="0.25">
      <c r="A1709" t="s">
        <v>3614</v>
      </c>
      <c r="B1709" t="s">
        <v>3689</v>
      </c>
      <c r="C1709" t="s">
        <v>873</v>
      </c>
      <c r="D1709" t="str">
        <f>VLOOKUP(C1709,'Programas-Mestrado'!$C:$D,2,0)</f>
        <v>PPGEMEc</v>
      </c>
      <c r="E1709" t="s">
        <v>258</v>
      </c>
      <c r="F1709" s="10">
        <v>44256</v>
      </c>
      <c r="G1709" s="10">
        <v>44620</v>
      </c>
      <c r="H1709" t="s">
        <v>987</v>
      </c>
      <c r="I1709" t="s">
        <v>7233</v>
      </c>
      <c r="J1709" t="s">
        <v>1025</v>
      </c>
      <c r="K1709" t="s">
        <v>3351</v>
      </c>
      <c r="N1709" s="30"/>
      <c r="P1709" s="30"/>
      <c r="Q1709" s="30"/>
      <c r="R1709" s="30"/>
      <c r="S1709" s="30"/>
    </row>
    <row r="1710" spans="1:19" x14ac:dyDescent="0.25">
      <c r="A1710" t="s">
        <v>4369</v>
      </c>
      <c r="B1710" t="s">
        <v>4479</v>
      </c>
      <c r="C1710" t="s">
        <v>873</v>
      </c>
      <c r="D1710" t="str">
        <f>VLOOKUP(C1710,'Programas-Mestrado'!$C:$D,2,0)</f>
        <v>PPGEMEc</v>
      </c>
      <c r="E1710" t="s">
        <v>258</v>
      </c>
      <c r="F1710" s="10">
        <v>44621</v>
      </c>
      <c r="G1710" s="10">
        <v>45351</v>
      </c>
      <c r="H1710" t="s">
        <v>987</v>
      </c>
      <c r="I1710" t="s">
        <v>7233</v>
      </c>
      <c r="J1710" t="s">
        <v>1024</v>
      </c>
      <c r="K1710" t="s">
        <v>3351</v>
      </c>
      <c r="N1710" s="30"/>
      <c r="P1710" s="30"/>
      <c r="Q1710" s="30"/>
      <c r="R1710" s="30"/>
      <c r="S1710" s="30"/>
    </row>
    <row r="1711" spans="1:19" x14ac:dyDescent="0.25">
      <c r="A1711" t="s">
        <v>814</v>
      </c>
      <c r="B1711" t="s">
        <v>1735</v>
      </c>
      <c r="C1711" t="s">
        <v>873</v>
      </c>
      <c r="D1711" t="str">
        <f>VLOOKUP(C1711,'Programas-Mestrado'!$C:$D,2,0)</f>
        <v>PPGEMEc</v>
      </c>
      <c r="E1711" t="s">
        <v>258</v>
      </c>
      <c r="F1711" s="10">
        <v>43709</v>
      </c>
      <c r="G1711" s="10">
        <v>44255</v>
      </c>
      <c r="H1711" t="s">
        <v>987</v>
      </c>
      <c r="I1711" t="s">
        <v>7233</v>
      </c>
      <c r="J1711" t="s">
        <v>1024</v>
      </c>
      <c r="K1711" t="s">
        <v>3351</v>
      </c>
      <c r="N1711" s="30"/>
      <c r="P1711" s="30"/>
      <c r="Q1711" s="30"/>
      <c r="R1711" s="30"/>
      <c r="S1711" s="30"/>
    </row>
    <row r="1712" spans="1:19" x14ac:dyDescent="0.25">
      <c r="A1712" t="s">
        <v>6337</v>
      </c>
      <c r="B1712" t="s">
        <v>6355</v>
      </c>
      <c r="C1712" t="s">
        <v>873</v>
      </c>
      <c r="D1712" t="str">
        <f>VLOOKUP(C1712,'Programas-Mestrado'!$C:$D,2,0)</f>
        <v>PPGEMEc</v>
      </c>
      <c r="E1712" t="s">
        <v>258</v>
      </c>
      <c r="F1712" s="10">
        <v>45139</v>
      </c>
      <c r="G1712" s="10">
        <v>45199</v>
      </c>
      <c r="H1712" t="s">
        <v>987</v>
      </c>
      <c r="I1712" t="s">
        <v>7233</v>
      </c>
      <c r="J1712" t="s">
        <v>3787</v>
      </c>
      <c r="K1712" t="s">
        <v>3351</v>
      </c>
      <c r="N1712" s="30"/>
      <c r="P1712" s="30"/>
      <c r="Q1712" s="30"/>
      <c r="R1712" s="30"/>
      <c r="S1712" s="30"/>
    </row>
    <row r="1713" spans="1:19" x14ac:dyDescent="0.25">
      <c r="A1713" t="s">
        <v>5003</v>
      </c>
      <c r="B1713" t="s">
        <v>5027</v>
      </c>
      <c r="C1713" t="s">
        <v>873</v>
      </c>
      <c r="D1713" t="str">
        <f>VLOOKUP(C1713,'Programas-Mestrado'!$C:$D,2,0)</f>
        <v>PPGEMEc</v>
      </c>
      <c r="E1713" t="s">
        <v>258</v>
      </c>
      <c r="F1713" s="10">
        <v>44805</v>
      </c>
      <c r="G1713" s="10">
        <v>44926</v>
      </c>
      <c r="H1713" t="s">
        <v>987</v>
      </c>
      <c r="I1713" t="s">
        <v>7233</v>
      </c>
      <c r="J1713" t="s">
        <v>1025</v>
      </c>
      <c r="K1713" t="s">
        <v>3351</v>
      </c>
      <c r="N1713" s="30"/>
      <c r="P1713" s="30"/>
      <c r="Q1713" s="30"/>
      <c r="R1713" s="30"/>
      <c r="S1713" s="30"/>
    </row>
    <row r="1714" spans="1:19" x14ac:dyDescent="0.25">
      <c r="A1714" t="s">
        <v>5647</v>
      </c>
      <c r="B1714" t="s">
        <v>5837</v>
      </c>
      <c r="C1714" t="s">
        <v>873</v>
      </c>
      <c r="D1714" t="str">
        <f>VLOOKUP(C1714,'Programas-Mestrado'!$C:$D,2,0)</f>
        <v>PPGEMEc</v>
      </c>
      <c r="E1714" t="s">
        <v>258</v>
      </c>
      <c r="F1714" s="10">
        <v>44774</v>
      </c>
      <c r="G1714" s="10">
        <v>44985</v>
      </c>
      <c r="H1714" t="s">
        <v>987</v>
      </c>
      <c r="I1714" t="s">
        <v>7233</v>
      </c>
      <c r="J1714" t="s">
        <v>1024</v>
      </c>
      <c r="K1714" t="s">
        <v>3351</v>
      </c>
      <c r="N1714" s="30"/>
      <c r="P1714" s="30"/>
      <c r="Q1714" s="30"/>
      <c r="R1714" s="30"/>
      <c r="S1714" s="30"/>
    </row>
    <row r="1715" spans="1:19" x14ac:dyDescent="0.25">
      <c r="A1715" t="s">
        <v>4826</v>
      </c>
      <c r="B1715" t="s">
        <v>4943</v>
      </c>
      <c r="C1715" t="s">
        <v>873</v>
      </c>
      <c r="D1715" t="str">
        <f>VLOOKUP(C1715,'Programas-Mestrado'!$C:$D,2,0)</f>
        <v>PPGEMEc</v>
      </c>
      <c r="E1715" t="s">
        <v>258</v>
      </c>
      <c r="F1715" s="10">
        <v>44774</v>
      </c>
      <c r="G1715" s="10">
        <v>44804</v>
      </c>
      <c r="H1715" t="s">
        <v>987</v>
      </c>
      <c r="I1715" t="s">
        <v>7233</v>
      </c>
      <c r="J1715" t="s">
        <v>1026</v>
      </c>
      <c r="K1715" t="s">
        <v>3351</v>
      </c>
      <c r="N1715" s="30"/>
      <c r="P1715" s="30"/>
      <c r="Q1715" s="30"/>
      <c r="R1715" s="30"/>
      <c r="S1715" s="30"/>
    </row>
    <row r="1716" spans="1:19" x14ac:dyDescent="0.25">
      <c r="A1716" t="s">
        <v>815</v>
      </c>
      <c r="B1716" t="s">
        <v>1736</v>
      </c>
      <c r="C1716" t="s">
        <v>873</v>
      </c>
      <c r="D1716" t="str">
        <f>VLOOKUP(C1716,'Programas-Mestrado'!$C:$D,2,0)</f>
        <v>PPGEMEc</v>
      </c>
      <c r="E1716" t="s">
        <v>258</v>
      </c>
      <c r="F1716" s="10">
        <v>43709</v>
      </c>
      <c r="G1716" s="10">
        <v>44377</v>
      </c>
      <c r="H1716" t="s">
        <v>987</v>
      </c>
      <c r="I1716" t="s">
        <v>7233</v>
      </c>
      <c r="J1716" t="s">
        <v>1024</v>
      </c>
      <c r="K1716" t="s">
        <v>3351</v>
      </c>
      <c r="N1716" s="30"/>
      <c r="P1716" s="30"/>
      <c r="Q1716" s="30"/>
      <c r="R1716" s="30"/>
      <c r="S1716" s="30"/>
    </row>
    <row r="1717" spans="1:19" x14ac:dyDescent="0.25">
      <c r="A1717" t="s">
        <v>4819</v>
      </c>
      <c r="B1717" t="s">
        <v>4944</v>
      </c>
      <c r="C1717" t="s">
        <v>3562</v>
      </c>
      <c r="D1717" t="str">
        <f>VLOOKUP(C1717,'Programas-Mestrado'!$C:$D,2,0)</f>
        <v>PPGECH-So</v>
      </c>
      <c r="E1717" t="s">
        <v>258</v>
      </c>
      <c r="F1717" s="10">
        <v>44774</v>
      </c>
      <c r="G1717" s="10">
        <v>45199</v>
      </c>
      <c r="H1717" t="s">
        <v>987</v>
      </c>
      <c r="I1717" t="s">
        <v>7233</v>
      </c>
      <c r="J1717" t="s">
        <v>1025</v>
      </c>
      <c r="K1717" t="s">
        <v>3351</v>
      </c>
      <c r="N1717" s="30"/>
      <c r="P1717" s="30"/>
      <c r="Q1717" s="30"/>
      <c r="R1717" s="30"/>
      <c r="S1717" s="30"/>
    </row>
    <row r="1718" spans="1:19" x14ac:dyDescent="0.25">
      <c r="A1718" t="s">
        <v>5648</v>
      </c>
      <c r="B1718" t="s">
        <v>5838</v>
      </c>
      <c r="C1718" t="s">
        <v>3562</v>
      </c>
      <c r="D1718" t="str">
        <f>VLOOKUP(C1718,'Programas-Mestrado'!$C:$D,2,0)</f>
        <v>PPGECH-So</v>
      </c>
      <c r="E1718" t="s">
        <v>258</v>
      </c>
      <c r="F1718" s="10">
        <v>44621</v>
      </c>
      <c r="G1718" s="10">
        <v>44985</v>
      </c>
      <c r="H1718" t="s">
        <v>987</v>
      </c>
      <c r="I1718" t="s">
        <v>7233</v>
      </c>
      <c r="J1718" t="s">
        <v>1024</v>
      </c>
      <c r="K1718" t="s">
        <v>3351</v>
      </c>
      <c r="N1718" s="30"/>
      <c r="P1718" s="30"/>
      <c r="Q1718" s="30"/>
      <c r="R1718" s="30"/>
      <c r="S1718" s="30"/>
    </row>
    <row r="1719" spans="1:19" x14ac:dyDescent="0.25">
      <c r="A1719" t="s">
        <v>4822</v>
      </c>
      <c r="B1719" t="s">
        <v>5486</v>
      </c>
      <c r="C1719" t="s">
        <v>3562</v>
      </c>
      <c r="D1719" t="str">
        <f>VLOOKUP(C1719,'Programas-Mestrado'!$C:$D,2,0)</f>
        <v>PPGECH-So</v>
      </c>
      <c r="E1719" t="s">
        <v>258</v>
      </c>
      <c r="F1719" s="10">
        <v>44986</v>
      </c>
      <c r="G1719" s="10">
        <v>45351</v>
      </c>
      <c r="H1719" t="s">
        <v>987</v>
      </c>
      <c r="I1719" t="s">
        <v>7233</v>
      </c>
      <c r="J1719" t="s">
        <v>1024</v>
      </c>
      <c r="K1719" t="s">
        <v>3351</v>
      </c>
      <c r="N1719" s="30"/>
      <c r="P1719" s="30"/>
      <c r="Q1719" s="30"/>
      <c r="R1719" s="30"/>
      <c r="S1719" s="30"/>
    </row>
    <row r="1720" spans="1:19" x14ac:dyDescent="0.25">
      <c r="A1720" t="s">
        <v>4370</v>
      </c>
      <c r="B1720" t="s">
        <v>4480</v>
      </c>
      <c r="C1720" t="s">
        <v>3562</v>
      </c>
      <c r="D1720" t="str">
        <f>VLOOKUP(C1720,'Programas-Mestrado'!$C:$D,2,0)</f>
        <v>PPGECH-So</v>
      </c>
      <c r="E1720" t="s">
        <v>258</v>
      </c>
      <c r="F1720" s="10">
        <v>44621</v>
      </c>
      <c r="G1720" s="10">
        <v>44773</v>
      </c>
      <c r="H1720" t="s">
        <v>987</v>
      </c>
      <c r="I1720" t="s">
        <v>7233</v>
      </c>
      <c r="J1720" t="s">
        <v>1024</v>
      </c>
      <c r="K1720" t="s">
        <v>3351</v>
      </c>
      <c r="N1720" s="30"/>
      <c r="P1720" s="30"/>
      <c r="Q1720" s="30"/>
      <c r="R1720" s="30"/>
      <c r="S1720" s="30"/>
    </row>
    <row r="1721" spans="1:19" x14ac:dyDescent="0.25">
      <c r="A1721" t="s">
        <v>3615</v>
      </c>
      <c r="B1721" t="s">
        <v>3690</v>
      </c>
      <c r="C1721" t="s">
        <v>3562</v>
      </c>
      <c r="D1721" t="str">
        <f>VLOOKUP(C1721,'Programas-Mestrado'!$C:$D,2,0)</f>
        <v>PPGECH-So</v>
      </c>
      <c r="E1721" t="s">
        <v>258</v>
      </c>
      <c r="F1721" s="10">
        <v>44256</v>
      </c>
      <c r="G1721" s="10">
        <v>44620</v>
      </c>
      <c r="H1721" t="s">
        <v>987</v>
      </c>
      <c r="I1721" t="s">
        <v>7233</v>
      </c>
      <c r="J1721" t="s">
        <v>1025</v>
      </c>
      <c r="K1721" t="s">
        <v>3351</v>
      </c>
      <c r="N1721" s="30"/>
      <c r="P1721" s="30"/>
      <c r="Q1721" s="30"/>
      <c r="R1721" s="30"/>
      <c r="S1721" s="30"/>
    </row>
    <row r="1722" spans="1:19" x14ac:dyDescent="0.25">
      <c r="A1722" t="s">
        <v>5649</v>
      </c>
      <c r="B1722" t="s">
        <v>5839</v>
      </c>
      <c r="C1722" t="s">
        <v>3562</v>
      </c>
      <c r="D1722" t="str">
        <f>VLOOKUP(C1722,'Programas-Mestrado'!$C:$D,2,0)</f>
        <v>PPGECH-So</v>
      </c>
      <c r="E1722" t="s">
        <v>258</v>
      </c>
      <c r="F1722" s="10">
        <v>44621</v>
      </c>
      <c r="G1722" s="10">
        <v>44985</v>
      </c>
      <c r="H1722" t="s">
        <v>987</v>
      </c>
      <c r="I1722" t="s">
        <v>7233</v>
      </c>
      <c r="J1722" t="s">
        <v>1024</v>
      </c>
      <c r="K1722" t="s">
        <v>3351</v>
      </c>
      <c r="N1722" s="30"/>
      <c r="P1722" s="30"/>
      <c r="Q1722" s="30"/>
      <c r="R1722" s="30"/>
      <c r="S1722" s="30"/>
    </row>
    <row r="1723" spans="1:19" x14ac:dyDescent="0.25">
      <c r="A1723" t="s">
        <v>6454</v>
      </c>
      <c r="B1723" t="s">
        <v>6462</v>
      </c>
      <c r="C1723" t="s">
        <v>3562</v>
      </c>
      <c r="D1723" t="str">
        <f>VLOOKUP(C1723,'Programas-Mestrado'!$C:$D,2,0)</f>
        <v>PPGECH-So</v>
      </c>
      <c r="E1723" t="s">
        <v>258</v>
      </c>
      <c r="F1723" s="10">
        <v>45200</v>
      </c>
      <c r="G1723" s="10">
        <v>45351</v>
      </c>
      <c r="H1723" t="s">
        <v>987</v>
      </c>
      <c r="I1723" t="s">
        <v>7233</v>
      </c>
      <c r="J1723" t="s">
        <v>1025</v>
      </c>
      <c r="K1723" t="s">
        <v>3351</v>
      </c>
      <c r="N1723" s="30"/>
      <c r="P1723" s="30"/>
      <c r="Q1723" s="30"/>
      <c r="R1723" s="30"/>
      <c r="S1723" s="30"/>
    </row>
    <row r="1724" spans="1:19" x14ac:dyDescent="0.25">
      <c r="A1724" t="s">
        <v>3616</v>
      </c>
      <c r="B1724" t="s">
        <v>3691</v>
      </c>
      <c r="C1724" t="s">
        <v>3562</v>
      </c>
      <c r="D1724" t="str">
        <f>VLOOKUP(C1724,'Programas-Mestrado'!$C:$D,2,0)</f>
        <v>PPGECH-So</v>
      </c>
      <c r="E1724" t="s">
        <v>258</v>
      </c>
      <c r="F1724" s="10">
        <v>44256</v>
      </c>
      <c r="G1724" s="10">
        <v>44620</v>
      </c>
      <c r="H1724" t="s">
        <v>987</v>
      </c>
      <c r="I1724" t="s">
        <v>7233</v>
      </c>
      <c r="J1724" t="s">
        <v>1025</v>
      </c>
      <c r="K1724" t="s">
        <v>3351</v>
      </c>
      <c r="N1724" s="30"/>
      <c r="P1724" s="30"/>
      <c r="Q1724" s="30"/>
      <c r="R1724" s="30"/>
      <c r="S1724" s="30"/>
    </row>
    <row r="1725" spans="1:19" x14ac:dyDescent="0.25">
      <c r="A1725" t="s">
        <v>5915</v>
      </c>
      <c r="B1725" t="s">
        <v>4481</v>
      </c>
      <c r="C1725" t="s">
        <v>3562</v>
      </c>
      <c r="D1725" t="str">
        <f>VLOOKUP(C1725,'Programas-Mestrado'!$C:$D,2,0)</f>
        <v>PPGECH-So</v>
      </c>
      <c r="E1725" t="s">
        <v>258</v>
      </c>
      <c r="F1725" s="10">
        <v>44621</v>
      </c>
      <c r="G1725" s="10">
        <v>45107</v>
      </c>
      <c r="H1725" t="s">
        <v>987</v>
      </c>
      <c r="I1725" t="s">
        <v>7233</v>
      </c>
      <c r="J1725" t="s">
        <v>1025</v>
      </c>
      <c r="K1725" t="s">
        <v>3351</v>
      </c>
      <c r="N1725" s="30"/>
      <c r="P1725" s="30"/>
      <c r="Q1725" s="30"/>
      <c r="R1725" s="30"/>
      <c r="S1725" s="30"/>
    </row>
    <row r="1726" spans="1:19" x14ac:dyDescent="0.25">
      <c r="A1726" t="s">
        <v>3617</v>
      </c>
      <c r="B1726" t="s">
        <v>3692</v>
      </c>
      <c r="C1726" t="s">
        <v>3562</v>
      </c>
      <c r="D1726" t="str">
        <f>VLOOKUP(C1726,'Programas-Mestrado'!$C:$D,2,0)</f>
        <v>PPGECH-So</v>
      </c>
      <c r="E1726" t="s">
        <v>258</v>
      </c>
      <c r="F1726" s="10">
        <v>44256</v>
      </c>
      <c r="G1726" s="10">
        <v>44620</v>
      </c>
      <c r="H1726" t="s">
        <v>987</v>
      </c>
      <c r="I1726" t="s">
        <v>7233</v>
      </c>
      <c r="J1726" t="s">
        <v>1024</v>
      </c>
      <c r="K1726" t="s">
        <v>3351</v>
      </c>
      <c r="N1726" s="30"/>
      <c r="P1726" s="30"/>
      <c r="Q1726" s="30"/>
      <c r="R1726" s="30"/>
      <c r="S1726" s="30"/>
    </row>
    <row r="1727" spans="1:19" x14ac:dyDescent="0.25">
      <c r="A1727" t="s">
        <v>4734</v>
      </c>
      <c r="B1727" t="s">
        <v>4758</v>
      </c>
      <c r="C1727" t="s">
        <v>4499</v>
      </c>
      <c r="D1727" t="str">
        <f>VLOOKUP(C1727,'Programas-Mestrado'!$C:$D,2,0)</f>
        <v>PPGA-So</v>
      </c>
      <c r="E1727" t="s">
        <v>258</v>
      </c>
      <c r="F1727" s="10">
        <v>44713</v>
      </c>
      <c r="G1727" s="10">
        <v>45077</v>
      </c>
      <c r="H1727" t="s">
        <v>987</v>
      </c>
      <c r="I1727" t="s">
        <v>7233</v>
      </c>
      <c r="J1727" t="s">
        <v>3381</v>
      </c>
      <c r="K1727" t="s">
        <v>3351</v>
      </c>
      <c r="N1727" s="30"/>
      <c r="P1727" s="30"/>
      <c r="Q1727" s="30"/>
      <c r="R1727" s="30"/>
      <c r="S1727" s="30"/>
    </row>
    <row r="1728" spans="1:19" x14ac:dyDescent="0.25">
      <c r="A1728" t="s">
        <v>4735</v>
      </c>
      <c r="B1728" t="s">
        <v>4759</v>
      </c>
      <c r="C1728" t="s">
        <v>4499</v>
      </c>
      <c r="D1728" t="str">
        <f>VLOOKUP(C1728,'Programas-Mestrado'!$C:$D,2,0)</f>
        <v>PPGA-So</v>
      </c>
      <c r="E1728" t="s">
        <v>258</v>
      </c>
      <c r="F1728" s="10">
        <v>44713</v>
      </c>
      <c r="G1728" s="10">
        <v>45016</v>
      </c>
      <c r="H1728" t="s">
        <v>987</v>
      </c>
      <c r="I1728" t="s">
        <v>7233</v>
      </c>
      <c r="J1728" t="s">
        <v>1027</v>
      </c>
      <c r="K1728" t="s">
        <v>3351</v>
      </c>
      <c r="N1728" s="30"/>
      <c r="P1728" s="30"/>
      <c r="Q1728" s="30"/>
      <c r="R1728" s="30"/>
      <c r="S1728" s="30"/>
    </row>
    <row r="1729" spans="1:19" x14ac:dyDescent="0.25">
      <c r="A1729" t="s">
        <v>4900</v>
      </c>
      <c r="B1729" t="s">
        <v>4945</v>
      </c>
      <c r="C1729" t="s">
        <v>4499</v>
      </c>
      <c r="D1729" t="str">
        <f>VLOOKUP(C1729,'Programas-Mestrado'!$C:$D,2,0)</f>
        <v>PPGA-So</v>
      </c>
      <c r="E1729" t="s">
        <v>258</v>
      </c>
      <c r="F1729" s="10">
        <v>44774</v>
      </c>
      <c r="G1729" s="10">
        <v>45077</v>
      </c>
      <c r="H1729" t="s">
        <v>987</v>
      </c>
      <c r="I1729" t="s">
        <v>7233</v>
      </c>
      <c r="J1729" t="s">
        <v>1024</v>
      </c>
      <c r="K1729" t="s">
        <v>3351</v>
      </c>
      <c r="N1729" s="30"/>
      <c r="P1729" s="30"/>
      <c r="Q1729" s="30"/>
      <c r="R1729" s="30"/>
      <c r="S1729" s="30"/>
    </row>
    <row r="1730" spans="1:19" x14ac:dyDescent="0.25">
      <c r="A1730" t="s">
        <v>328</v>
      </c>
      <c r="B1730" t="s">
        <v>2085</v>
      </c>
      <c r="C1730" t="s">
        <v>235</v>
      </c>
      <c r="D1730" t="str">
        <f>VLOOKUP(C1730,'Programas-Mestrado'!$C:$D,2,0)</f>
        <v>PPGERN</v>
      </c>
      <c r="E1730" t="s">
        <v>517</v>
      </c>
      <c r="F1730" s="10">
        <v>43709</v>
      </c>
      <c r="G1730" s="10">
        <v>43890</v>
      </c>
      <c r="H1730" t="s">
        <v>986</v>
      </c>
      <c r="I1730" t="s">
        <v>7233</v>
      </c>
      <c r="J1730" t="s">
        <v>1024</v>
      </c>
      <c r="K1730" t="s">
        <v>3351</v>
      </c>
      <c r="N1730" s="30"/>
      <c r="P1730" s="30"/>
      <c r="Q1730" s="30"/>
      <c r="R1730" s="30"/>
      <c r="S1730" s="30"/>
    </row>
    <row r="1731" spans="1:19" x14ac:dyDescent="0.25">
      <c r="A1731" t="s">
        <v>330</v>
      </c>
      <c r="B1731" t="s">
        <v>2086</v>
      </c>
      <c r="C1731" t="s">
        <v>235</v>
      </c>
      <c r="D1731" t="str">
        <f>VLOOKUP(C1731,'Programas-Mestrado'!$C:$D,2,0)</f>
        <v>PPGERN</v>
      </c>
      <c r="E1731" t="s">
        <v>517</v>
      </c>
      <c r="F1731" s="10">
        <v>43709</v>
      </c>
      <c r="G1731" s="10">
        <v>43890</v>
      </c>
      <c r="H1731" t="s">
        <v>986</v>
      </c>
      <c r="I1731" t="s">
        <v>7233</v>
      </c>
      <c r="J1731" t="s">
        <v>1025</v>
      </c>
      <c r="K1731" t="s">
        <v>3351</v>
      </c>
      <c r="N1731" s="30"/>
      <c r="P1731" s="30"/>
      <c r="Q1731" s="30"/>
      <c r="R1731" s="30"/>
      <c r="S1731" s="30"/>
    </row>
    <row r="1732" spans="1:19" x14ac:dyDescent="0.25">
      <c r="A1732" t="s">
        <v>334</v>
      </c>
      <c r="B1732" t="s">
        <v>2087</v>
      </c>
      <c r="C1732" t="s">
        <v>235</v>
      </c>
      <c r="D1732" t="str">
        <f>VLOOKUP(C1732,'Programas-Mestrado'!$C:$D,2,0)</f>
        <v>PPGERN</v>
      </c>
      <c r="E1732" t="s">
        <v>517</v>
      </c>
      <c r="F1732" s="10">
        <v>43709</v>
      </c>
      <c r="G1732" s="10">
        <v>43890</v>
      </c>
      <c r="H1732" t="s">
        <v>986</v>
      </c>
      <c r="I1732" t="s">
        <v>7233</v>
      </c>
      <c r="J1732" t="s">
        <v>1024</v>
      </c>
      <c r="K1732" t="s">
        <v>3351</v>
      </c>
      <c r="N1732" s="30"/>
      <c r="P1732" s="30"/>
      <c r="Q1732" s="30"/>
      <c r="R1732" s="30"/>
      <c r="S1732" s="30"/>
    </row>
    <row r="1733" spans="1:19" x14ac:dyDescent="0.25">
      <c r="A1733" t="s">
        <v>337</v>
      </c>
      <c r="B1733" t="s">
        <v>2088</v>
      </c>
      <c r="C1733" t="s">
        <v>235</v>
      </c>
      <c r="D1733" t="str">
        <f>VLOOKUP(C1733,'Programas-Mestrado'!$C:$D,2,0)</f>
        <v>PPGERN</v>
      </c>
      <c r="E1733" t="s">
        <v>517</v>
      </c>
      <c r="F1733" s="10">
        <v>43709</v>
      </c>
      <c r="G1733" s="10">
        <v>43890</v>
      </c>
      <c r="H1733" t="s">
        <v>986</v>
      </c>
      <c r="I1733" t="s">
        <v>7233</v>
      </c>
      <c r="J1733" t="s">
        <v>1025</v>
      </c>
      <c r="K1733" t="s">
        <v>3351</v>
      </c>
      <c r="N1733" s="30"/>
      <c r="P1733" s="30"/>
      <c r="Q1733" s="30"/>
      <c r="R1733" s="30"/>
      <c r="S1733" s="30"/>
    </row>
    <row r="1734" spans="1:19" x14ac:dyDescent="0.25">
      <c r="A1734" t="s">
        <v>342</v>
      </c>
      <c r="B1734" t="s">
        <v>2089</v>
      </c>
      <c r="C1734" t="s">
        <v>235</v>
      </c>
      <c r="D1734" t="str">
        <f>VLOOKUP(C1734,'Programas-Mestrado'!$C:$D,2,0)</f>
        <v>PPGERN</v>
      </c>
      <c r="E1734" t="s">
        <v>517</v>
      </c>
      <c r="F1734" s="10">
        <v>43709</v>
      </c>
      <c r="G1734" s="10">
        <v>43890</v>
      </c>
      <c r="H1734" t="s">
        <v>986</v>
      </c>
      <c r="I1734" t="s">
        <v>7233</v>
      </c>
      <c r="J1734" t="s">
        <v>1024</v>
      </c>
      <c r="K1734" t="s">
        <v>3351</v>
      </c>
      <c r="N1734" s="30"/>
      <c r="P1734" s="30"/>
      <c r="Q1734" s="30"/>
      <c r="R1734" s="30"/>
      <c r="S1734" s="30"/>
    </row>
    <row r="1735" spans="1:19" x14ac:dyDescent="0.25">
      <c r="A1735" t="s">
        <v>343</v>
      </c>
      <c r="B1735" t="s">
        <v>2090</v>
      </c>
      <c r="C1735" t="s">
        <v>235</v>
      </c>
      <c r="D1735" t="str">
        <f>VLOOKUP(C1735,'Programas-Mestrado'!$C:$D,2,0)</f>
        <v>PPGERN</v>
      </c>
      <c r="E1735" t="s">
        <v>517</v>
      </c>
      <c r="F1735" s="10">
        <v>43709</v>
      </c>
      <c r="G1735" s="10">
        <v>43890</v>
      </c>
      <c r="H1735" t="s">
        <v>986</v>
      </c>
      <c r="I1735" t="s">
        <v>7233</v>
      </c>
      <c r="J1735" t="s">
        <v>1025</v>
      </c>
      <c r="K1735" t="s">
        <v>3351</v>
      </c>
      <c r="N1735" s="30"/>
      <c r="P1735" s="30"/>
      <c r="Q1735" s="30"/>
      <c r="R1735" s="30"/>
      <c r="S1735" s="30"/>
    </row>
    <row r="1736" spans="1:19" x14ac:dyDescent="0.25">
      <c r="A1736" t="s">
        <v>346</v>
      </c>
      <c r="B1736" t="s">
        <v>2091</v>
      </c>
      <c r="C1736" t="s">
        <v>235</v>
      </c>
      <c r="D1736" t="str">
        <f>VLOOKUP(C1736,'Programas-Mestrado'!$C:$D,2,0)</f>
        <v>PPGERN</v>
      </c>
      <c r="E1736" t="s">
        <v>517</v>
      </c>
      <c r="F1736" s="10">
        <v>43709</v>
      </c>
      <c r="G1736" s="10">
        <v>43890</v>
      </c>
      <c r="H1736" t="s">
        <v>986</v>
      </c>
      <c r="I1736" t="s">
        <v>7233</v>
      </c>
      <c r="J1736" t="s">
        <v>1025</v>
      </c>
      <c r="K1736" t="s">
        <v>3351</v>
      </c>
      <c r="N1736" s="30"/>
      <c r="P1736" s="30"/>
      <c r="Q1736" s="30"/>
      <c r="R1736" s="30"/>
      <c r="S1736" s="30"/>
    </row>
    <row r="1737" spans="1:19" x14ac:dyDescent="0.25">
      <c r="A1737" t="s">
        <v>351</v>
      </c>
      <c r="B1737" t="s">
        <v>2092</v>
      </c>
      <c r="C1737" t="s">
        <v>235</v>
      </c>
      <c r="D1737" t="str">
        <f>VLOOKUP(C1737,'Programas-Mestrado'!$C:$D,2,0)</f>
        <v>PPGERN</v>
      </c>
      <c r="E1737" t="s">
        <v>517</v>
      </c>
      <c r="F1737" s="10">
        <v>43709</v>
      </c>
      <c r="G1737" s="10">
        <v>43890</v>
      </c>
      <c r="H1737" t="s">
        <v>986</v>
      </c>
      <c r="I1737" t="s">
        <v>7233</v>
      </c>
      <c r="J1737" t="s">
        <v>1024</v>
      </c>
      <c r="K1737" t="s">
        <v>3351</v>
      </c>
      <c r="N1737" s="30"/>
      <c r="P1737" s="30"/>
      <c r="Q1737" s="30"/>
      <c r="R1737" s="30"/>
      <c r="S1737" s="30"/>
    </row>
    <row r="1738" spans="1:19" x14ac:dyDescent="0.25">
      <c r="A1738" t="s">
        <v>355</v>
      </c>
      <c r="B1738" t="s">
        <v>2093</v>
      </c>
      <c r="C1738" t="s">
        <v>235</v>
      </c>
      <c r="D1738" t="str">
        <f>VLOOKUP(C1738,'Programas-Mestrado'!$C:$D,2,0)</f>
        <v>PPGERN</v>
      </c>
      <c r="E1738" t="s">
        <v>517</v>
      </c>
      <c r="F1738" s="10">
        <v>43709</v>
      </c>
      <c r="G1738" s="10">
        <v>43890</v>
      </c>
      <c r="H1738" t="s">
        <v>986</v>
      </c>
      <c r="I1738" t="s">
        <v>7233</v>
      </c>
      <c r="J1738" t="s">
        <v>1025</v>
      </c>
      <c r="K1738" t="s">
        <v>3351</v>
      </c>
      <c r="N1738" s="30"/>
      <c r="P1738" s="30"/>
      <c r="Q1738" s="30"/>
      <c r="R1738" s="30"/>
      <c r="S1738" s="30"/>
    </row>
    <row r="1739" spans="1:19" x14ac:dyDescent="0.25">
      <c r="A1739" t="s">
        <v>528</v>
      </c>
      <c r="B1739" t="s">
        <v>2094</v>
      </c>
      <c r="C1739" t="s">
        <v>235</v>
      </c>
      <c r="D1739" t="str">
        <f>VLOOKUP(C1739,'Programas-Mestrado'!$C:$D,2,0)</f>
        <v>PPGERN</v>
      </c>
      <c r="E1739" t="s">
        <v>517</v>
      </c>
      <c r="F1739" s="10">
        <v>43709</v>
      </c>
      <c r="G1739" s="10">
        <v>43890</v>
      </c>
      <c r="H1739" t="s">
        <v>986</v>
      </c>
      <c r="I1739" t="s">
        <v>7233</v>
      </c>
      <c r="J1739" t="s">
        <v>1024</v>
      </c>
      <c r="K1739" t="s">
        <v>3351</v>
      </c>
      <c r="N1739" s="30"/>
      <c r="P1739" s="30"/>
      <c r="Q1739" s="30"/>
      <c r="R1739" s="30"/>
      <c r="S1739" s="30"/>
    </row>
    <row r="1740" spans="1:19" x14ac:dyDescent="0.25">
      <c r="A1740" t="s">
        <v>68</v>
      </c>
      <c r="B1740" t="s">
        <v>2095</v>
      </c>
      <c r="C1740" t="s">
        <v>235</v>
      </c>
      <c r="D1740" t="str">
        <f>VLOOKUP(C1740,'Programas-Mestrado'!$C:$D,2,0)</f>
        <v>PPGERN</v>
      </c>
      <c r="E1740" t="s">
        <v>258</v>
      </c>
      <c r="F1740" s="10">
        <v>43709</v>
      </c>
      <c r="G1740" s="10">
        <v>43890</v>
      </c>
      <c r="H1740" t="s">
        <v>986</v>
      </c>
      <c r="I1740" t="s">
        <v>7233</v>
      </c>
      <c r="J1740" t="s">
        <v>1024</v>
      </c>
      <c r="K1740" t="s">
        <v>3351</v>
      </c>
      <c r="N1740" s="30"/>
      <c r="P1740" s="30"/>
      <c r="Q1740" s="30"/>
      <c r="R1740" s="30"/>
      <c r="S1740" s="30"/>
    </row>
    <row r="1741" spans="1:19" x14ac:dyDescent="0.25">
      <c r="A1741" t="s">
        <v>69</v>
      </c>
      <c r="B1741" t="s">
        <v>2096</v>
      </c>
      <c r="C1741" t="s">
        <v>235</v>
      </c>
      <c r="D1741" t="str">
        <f>VLOOKUP(C1741,'Programas-Mestrado'!$C:$D,2,0)</f>
        <v>PPGERN</v>
      </c>
      <c r="E1741" t="s">
        <v>258</v>
      </c>
      <c r="F1741" s="10">
        <v>43709</v>
      </c>
      <c r="G1741" s="10">
        <v>43890</v>
      </c>
      <c r="H1741" t="s">
        <v>986</v>
      </c>
      <c r="I1741" t="s">
        <v>7233</v>
      </c>
      <c r="J1741" t="s">
        <v>1024</v>
      </c>
      <c r="K1741" t="s">
        <v>3351</v>
      </c>
      <c r="N1741" s="30"/>
      <c r="P1741" s="30"/>
      <c r="Q1741" s="30"/>
      <c r="R1741" s="30"/>
      <c r="S1741" s="30"/>
    </row>
    <row r="1742" spans="1:19" x14ac:dyDescent="0.25">
      <c r="A1742" t="s">
        <v>70</v>
      </c>
      <c r="B1742" t="s">
        <v>2097</v>
      </c>
      <c r="C1742" t="s">
        <v>235</v>
      </c>
      <c r="D1742" t="str">
        <f>VLOOKUP(C1742,'Programas-Mestrado'!$C:$D,2,0)</f>
        <v>PPGERN</v>
      </c>
      <c r="E1742" t="s">
        <v>258</v>
      </c>
      <c r="F1742" s="10">
        <v>43709</v>
      </c>
      <c r="G1742" s="10">
        <v>43890</v>
      </c>
      <c r="H1742" t="s">
        <v>986</v>
      </c>
      <c r="I1742" t="s">
        <v>7233</v>
      </c>
      <c r="J1742" t="s">
        <v>1025</v>
      </c>
      <c r="K1742" t="s">
        <v>3351</v>
      </c>
      <c r="N1742" s="30"/>
      <c r="P1742" s="30"/>
      <c r="Q1742" s="30"/>
      <c r="R1742" s="30"/>
      <c r="S1742" s="30"/>
    </row>
    <row r="1743" spans="1:19" x14ac:dyDescent="0.25">
      <c r="A1743" t="s">
        <v>72</v>
      </c>
      <c r="B1743" t="s">
        <v>2098</v>
      </c>
      <c r="C1743" t="s">
        <v>235</v>
      </c>
      <c r="D1743" t="str">
        <f>VLOOKUP(C1743,'Programas-Mestrado'!$C:$D,2,0)</f>
        <v>PPGERN</v>
      </c>
      <c r="E1743" t="s">
        <v>258</v>
      </c>
      <c r="F1743" s="10">
        <v>43709</v>
      </c>
      <c r="G1743" s="10">
        <v>43890</v>
      </c>
      <c r="H1743" t="s">
        <v>986</v>
      </c>
      <c r="I1743" t="s">
        <v>7233</v>
      </c>
      <c r="J1743" t="s">
        <v>1025</v>
      </c>
      <c r="K1743" t="s">
        <v>3351</v>
      </c>
      <c r="N1743" s="30"/>
      <c r="P1743" s="30"/>
      <c r="Q1743" s="30"/>
      <c r="R1743" s="30"/>
      <c r="S1743" s="30"/>
    </row>
    <row r="1744" spans="1:19" x14ac:dyDescent="0.25">
      <c r="A1744" t="s">
        <v>73</v>
      </c>
      <c r="B1744" t="s">
        <v>2099</v>
      </c>
      <c r="C1744" t="s">
        <v>235</v>
      </c>
      <c r="D1744" t="str">
        <f>VLOOKUP(C1744,'Programas-Mestrado'!$C:$D,2,0)</f>
        <v>PPGERN</v>
      </c>
      <c r="E1744" t="s">
        <v>258</v>
      </c>
      <c r="F1744" s="10">
        <v>43709</v>
      </c>
      <c r="G1744" s="10">
        <v>43890</v>
      </c>
      <c r="H1744" t="s">
        <v>986</v>
      </c>
      <c r="I1744" t="s">
        <v>7233</v>
      </c>
      <c r="J1744" t="s">
        <v>1025</v>
      </c>
      <c r="K1744" t="s">
        <v>3351</v>
      </c>
      <c r="N1744" s="30"/>
      <c r="P1744" s="30"/>
      <c r="Q1744" s="30"/>
      <c r="R1744" s="30"/>
      <c r="S1744" s="30"/>
    </row>
    <row r="1745" spans="1:19" x14ac:dyDescent="0.25">
      <c r="A1745" t="s">
        <v>74</v>
      </c>
      <c r="B1745" t="s">
        <v>2100</v>
      </c>
      <c r="C1745" t="s">
        <v>235</v>
      </c>
      <c r="D1745" t="str">
        <f>VLOOKUP(C1745,'Programas-Mestrado'!$C:$D,2,0)</f>
        <v>PPGERN</v>
      </c>
      <c r="E1745" t="s">
        <v>258</v>
      </c>
      <c r="F1745" s="10">
        <v>43709</v>
      </c>
      <c r="G1745" s="10">
        <v>43890</v>
      </c>
      <c r="H1745" t="s">
        <v>986</v>
      </c>
      <c r="I1745" t="s">
        <v>7233</v>
      </c>
      <c r="J1745" t="s">
        <v>1025</v>
      </c>
      <c r="K1745" t="s">
        <v>3351</v>
      </c>
      <c r="N1745" s="30"/>
      <c r="P1745" s="30"/>
      <c r="Q1745" s="30"/>
      <c r="R1745" s="30"/>
      <c r="S1745" s="30"/>
    </row>
    <row r="1746" spans="1:19" x14ac:dyDescent="0.25">
      <c r="A1746" t="s">
        <v>76</v>
      </c>
      <c r="B1746" t="s">
        <v>2101</v>
      </c>
      <c r="C1746" t="s">
        <v>235</v>
      </c>
      <c r="D1746" t="str">
        <f>VLOOKUP(C1746,'Programas-Mestrado'!$C:$D,2,0)</f>
        <v>PPGERN</v>
      </c>
      <c r="E1746" t="s">
        <v>258</v>
      </c>
      <c r="F1746" s="10">
        <v>43709</v>
      </c>
      <c r="G1746" s="10">
        <v>43890</v>
      </c>
      <c r="H1746" t="s">
        <v>986</v>
      </c>
      <c r="I1746" t="s">
        <v>7233</v>
      </c>
      <c r="J1746" t="s">
        <v>1025</v>
      </c>
      <c r="K1746" t="s">
        <v>3351</v>
      </c>
      <c r="N1746" s="30"/>
      <c r="P1746" s="30"/>
      <c r="Q1746" s="30"/>
      <c r="R1746" s="30"/>
      <c r="S1746" s="30"/>
    </row>
    <row r="1747" spans="1:19" x14ac:dyDescent="0.25">
      <c r="A1747" t="s">
        <v>485</v>
      </c>
      <c r="B1747" t="s">
        <v>2102</v>
      </c>
      <c r="C1747" t="s">
        <v>254</v>
      </c>
      <c r="D1747" t="str">
        <f>VLOOKUP(C1747,'Programas-Mestrado'!$C:$D,2,0)</f>
        <v>PPGM</v>
      </c>
      <c r="E1747" t="s">
        <v>517</v>
      </c>
      <c r="F1747" s="10">
        <v>43709</v>
      </c>
      <c r="G1747" s="10">
        <v>43890</v>
      </c>
      <c r="H1747" t="s">
        <v>986</v>
      </c>
      <c r="I1747" t="s">
        <v>7233</v>
      </c>
      <c r="J1747" t="s">
        <v>1025</v>
      </c>
      <c r="K1747" t="s">
        <v>3351</v>
      </c>
      <c r="N1747" s="30"/>
      <c r="P1747" s="30"/>
      <c r="Q1747" s="30"/>
      <c r="R1747" s="30"/>
      <c r="S1747" s="30"/>
    </row>
    <row r="1748" spans="1:19" x14ac:dyDescent="0.25">
      <c r="A1748" t="s">
        <v>491</v>
      </c>
      <c r="B1748" t="s">
        <v>2103</v>
      </c>
      <c r="C1748" t="s">
        <v>254</v>
      </c>
      <c r="D1748" t="str">
        <f>VLOOKUP(C1748,'Programas-Mestrado'!$C:$D,2,0)</f>
        <v>PPGM</v>
      </c>
      <c r="E1748" t="s">
        <v>517</v>
      </c>
      <c r="F1748" s="10">
        <v>43709</v>
      </c>
      <c r="G1748" s="10">
        <v>43890</v>
      </c>
      <c r="H1748" t="s">
        <v>986</v>
      </c>
      <c r="I1748" t="s">
        <v>7233</v>
      </c>
      <c r="J1748" t="s">
        <v>1025</v>
      </c>
      <c r="K1748" t="s">
        <v>3351</v>
      </c>
      <c r="N1748" s="30"/>
      <c r="P1748" s="30"/>
      <c r="Q1748" s="30"/>
      <c r="R1748" s="30"/>
      <c r="S1748" s="30"/>
    </row>
    <row r="1749" spans="1:19" x14ac:dyDescent="0.25">
      <c r="A1749" t="s">
        <v>494</v>
      </c>
      <c r="B1749" t="s">
        <v>2104</v>
      </c>
      <c r="C1749" t="s">
        <v>254</v>
      </c>
      <c r="D1749" t="str">
        <f>VLOOKUP(C1749,'Programas-Mestrado'!$C:$D,2,0)</f>
        <v>PPGM</v>
      </c>
      <c r="E1749" t="s">
        <v>517</v>
      </c>
      <c r="F1749" s="10">
        <v>43709</v>
      </c>
      <c r="G1749" s="10">
        <v>43890</v>
      </c>
      <c r="H1749" t="s">
        <v>986</v>
      </c>
      <c r="I1749" t="s">
        <v>7233</v>
      </c>
      <c r="J1749" t="s">
        <v>1024</v>
      </c>
      <c r="K1749" t="s">
        <v>3351</v>
      </c>
      <c r="N1749" s="30"/>
      <c r="P1749" s="30"/>
      <c r="Q1749" s="30"/>
      <c r="R1749" s="30"/>
      <c r="S1749" s="30"/>
    </row>
    <row r="1750" spans="1:19" x14ac:dyDescent="0.25">
      <c r="A1750" t="s">
        <v>497</v>
      </c>
      <c r="B1750" t="s">
        <v>2105</v>
      </c>
      <c r="C1750" t="s">
        <v>254</v>
      </c>
      <c r="D1750" t="str">
        <f>VLOOKUP(C1750,'Programas-Mestrado'!$C:$D,2,0)</f>
        <v>PPGM</v>
      </c>
      <c r="E1750" t="s">
        <v>517</v>
      </c>
      <c r="F1750" s="10">
        <v>43709</v>
      </c>
      <c r="G1750" s="10">
        <v>43890</v>
      </c>
      <c r="H1750" t="s">
        <v>986</v>
      </c>
      <c r="I1750" t="s">
        <v>7233</v>
      </c>
      <c r="J1750" t="s">
        <v>1025</v>
      </c>
      <c r="K1750" t="s">
        <v>3351</v>
      </c>
      <c r="N1750" s="30"/>
      <c r="P1750" s="30"/>
      <c r="Q1750" s="30"/>
      <c r="R1750" s="30"/>
      <c r="S1750" s="30"/>
    </row>
    <row r="1751" spans="1:19" x14ac:dyDescent="0.25">
      <c r="A1751" t="s">
        <v>500</v>
      </c>
      <c r="B1751" t="s">
        <v>2106</v>
      </c>
      <c r="C1751" t="s">
        <v>254</v>
      </c>
      <c r="D1751" t="str">
        <f>VLOOKUP(C1751,'Programas-Mestrado'!$C:$D,2,0)</f>
        <v>PPGM</v>
      </c>
      <c r="E1751" t="s">
        <v>517</v>
      </c>
      <c r="F1751" s="10">
        <v>43709</v>
      </c>
      <c r="G1751" s="10">
        <v>43890</v>
      </c>
      <c r="H1751" t="s">
        <v>986</v>
      </c>
      <c r="I1751" t="s">
        <v>7233</v>
      </c>
      <c r="J1751" t="s">
        <v>1024</v>
      </c>
      <c r="K1751" t="s">
        <v>3351</v>
      </c>
      <c r="N1751" s="30"/>
      <c r="P1751" s="30"/>
      <c r="Q1751" s="30"/>
      <c r="R1751" s="30"/>
      <c r="S1751" s="30"/>
    </row>
    <row r="1752" spans="1:19" x14ac:dyDescent="0.25">
      <c r="A1752" t="s">
        <v>504</v>
      </c>
      <c r="B1752" t="s">
        <v>2107</v>
      </c>
      <c r="C1752" t="s">
        <v>254</v>
      </c>
      <c r="D1752" t="str">
        <f>VLOOKUP(C1752,'Programas-Mestrado'!$C:$D,2,0)</f>
        <v>PPGM</v>
      </c>
      <c r="E1752" t="s">
        <v>517</v>
      </c>
      <c r="F1752" s="10">
        <v>43709</v>
      </c>
      <c r="G1752" s="10">
        <v>43890</v>
      </c>
      <c r="H1752" t="s">
        <v>986</v>
      </c>
      <c r="I1752" t="s">
        <v>7233</v>
      </c>
      <c r="J1752" t="s">
        <v>1025</v>
      </c>
      <c r="K1752" t="s">
        <v>3351</v>
      </c>
      <c r="N1752" s="30"/>
      <c r="P1752" s="30"/>
      <c r="Q1752" s="30"/>
      <c r="R1752" s="30"/>
      <c r="S1752" s="30"/>
    </row>
    <row r="1753" spans="1:19" x14ac:dyDescent="0.25">
      <c r="A1753" t="s">
        <v>505</v>
      </c>
      <c r="B1753" t="s">
        <v>2108</v>
      </c>
      <c r="C1753" t="s">
        <v>254</v>
      </c>
      <c r="D1753" t="str">
        <f>VLOOKUP(C1753,'Programas-Mestrado'!$C:$D,2,0)</f>
        <v>PPGM</v>
      </c>
      <c r="E1753" t="s">
        <v>517</v>
      </c>
      <c r="F1753" s="10">
        <v>43709</v>
      </c>
      <c r="G1753" s="10">
        <v>43890</v>
      </c>
      <c r="H1753" t="s">
        <v>986</v>
      </c>
      <c r="I1753" t="s">
        <v>7233</v>
      </c>
      <c r="J1753" t="s">
        <v>1024</v>
      </c>
      <c r="K1753" t="s">
        <v>3351</v>
      </c>
      <c r="N1753" s="30"/>
      <c r="P1753" s="30"/>
      <c r="Q1753" s="30"/>
      <c r="R1753" s="30"/>
      <c r="S1753" s="30"/>
    </row>
    <row r="1754" spans="1:19" x14ac:dyDescent="0.25">
      <c r="A1754" t="s">
        <v>506</v>
      </c>
      <c r="B1754" t="s">
        <v>2109</v>
      </c>
      <c r="C1754" t="s">
        <v>254</v>
      </c>
      <c r="D1754" t="str">
        <f>VLOOKUP(C1754,'Programas-Mestrado'!$C:$D,2,0)</f>
        <v>PPGM</v>
      </c>
      <c r="E1754" t="s">
        <v>517</v>
      </c>
      <c r="F1754" s="10">
        <v>43709</v>
      </c>
      <c r="G1754" s="10">
        <v>43890</v>
      </c>
      <c r="H1754" t="s">
        <v>986</v>
      </c>
      <c r="I1754" t="s">
        <v>7233</v>
      </c>
      <c r="J1754" t="s">
        <v>1024</v>
      </c>
      <c r="K1754" t="s">
        <v>3351</v>
      </c>
      <c r="N1754" s="30"/>
      <c r="P1754" s="30"/>
      <c r="Q1754" s="30"/>
      <c r="R1754" s="30"/>
      <c r="S1754" s="30"/>
    </row>
    <row r="1755" spans="1:19" x14ac:dyDescent="0.25">
      <c r="A1755" t="s">
        <v>975</v>
      </c>
      <c r="B1755" t="s">
        <v>2110</v>
      </c>
      <c r="C1755" t="s">
        <v>254</v>
      </c>
      <c r="D1755" t="str">
        <f>VLOOKUP(C1755,'Programas-Mestrado'!$C:$D,2,0)</f>
        <v>PPGM</v>
      </c>
      <c r="E1755" t="s">
        <v>258</v>
      </c>
      <c r="F1755" s="10">
        <v>43709</v>
      </c>
      <c r="G1755" s="10">
        <v>43890</v>
      </c>
      <c r="H1755" t="s">
        <v>986</v>
      </c>
      <c r="I1755" t="s">
        <v>7233</v>
      </c>
      <c r="J1755" t="s">
        <v>1030</v>
      </c>
      <c r="K1755" t="s">
        <v>3351</v>
      </c>
      <c r="N1755" s="30"/>
      <c r="P1755" s="30"/>
      <c r="Q1755" s="30"/>
      <c r="R1755" s="30"/>
      <c r="S1755" s="30"/>
    </row>
    <row r="1756" spans="1:19" x14ac:dyDescent="0.25">
      <c r="A1756" t="s">
        <v>196</v>
      </c>
      <c r="B1756" t="s">
        <v>2111</v>
      </c>
      <c r="C1756" t="s">
        <v>254</v>
      </c>
      <c r="D1756" t="str">
        <f>VLOOKUP(C1756,'Programas-Mestrado'!$C:$D,2,0)</f>
        <v>PPGM</v>
      </c>
      <c r="E1756" t="s">
        <v>258</v>
      </c>
      <c r="F1756" s="10">
        <v>43709</v>
      </c>
      <c r="G1756" s="10">
        <v>43890</v>
      </c>
      <c r="H1756" t="s">
        <v>986</v>
      </c>
      <c r="I1756" t="s">
        <v>7233</v>
      </c>
      <c r="J1756" t="s">
        <v>1025</v>
      </c>
      <c r="K1756" t="s">
        <v>3351</v>
      </c>
      <c r="N1756" s="30"/>
      <c r="P1756" s="30"/>
      <c r="Q1756" s="30"/>
      <c r="R1756" s="30"/>
      <c r="S1756" s="30"/>
    </row>
    <row r="1757" spans="1:19" x14ac:dyDescent="0.25">
      <c r="A1757" t="s">
        <v>198</v>
      </c>
      <c r="B1757" t="s">
        <v>2112</v>
      </c>
      <c r="C1757" t="s">
        <v>254</v>
      </c>
      <c r="D1757" t="str">
        <f>VLOOKUP(C1757,'Programas-Mestrado'!$C:$D,2,0)</f>
        <v>PPGM</v>
      </c>
      <c r="E1757" t="s">
        <v>258</v>
      </c>
      <c r="F1757" s="10">
        <v>43709</v>
      </c>
      <c r="G1757" s="10">
        <v>43890</v>
      </c>
      <c r="H1757" t="s">
        <v>986</v>
      </c>
      <c r="I1757" t="s">
        <v>7233</v>
      </c>
      <c r="J1757" t="s">
        <v>1025</v>
      </c>
      <c r="K1757" t="s">
        <v>3351</v>
      </c>
      <c r="N1757" s="30"/>
      <c r="P1757" s="30"/>
      <c r="Q1757" s="30"/>
      <c r="R1757" s="30"/>
      <c r="S1757" s="30"/>
    </row>
    <row r="1758" spans="1:19" x14ac:dyDescent="0.25">
      <c r="A1758" t="s">
        <v>199</v>
      </c>
      <c r="B1758" t="s">
        <v>2113</v>
      </c>
      <c r="C1758" t="s">
        <v>254</v>
      </c>
      <c r="D1758" t="str">
        <f>VLOOKUP(C1758,'Programas-Mestrado'!$C:$D,2,0)</f>
        <v>PPGM</v>
      </c>
      <c r="E1758" t="s">
        <v>258</v>
      </c>
      <c r="F1758" s="10">
        <v>43709</v>
      </c>
      <c r="G1758" s="10">
        <v>43890</v>
      </c>
      <c r="H1758" t="s">
        <v>986</v>
      </c>
      <c r="I1758" t="s">
        <v>7233</v>
      </c>
      <c r="J1758" t="s">
        <v>1024</v>
      </c>
      <c r="K1758" t="s">
        <v>3351</v>
      </c>
      <c r="N1758" s="30"/>
      <c r="P1758" s="30"/>
      <c r="Q1758" s="30"/>
      <c r="R1758" s="30"/>
      <c r="S1758" s="30"/>
    </row>
    <row r="1759" spans="1:19" x14ac:dyDescent="0.25">
      <c r="A1759" t="s">
        <v>200</v>
      </c>
      <c r="B1759" t="s">
        <v>2114</v>
      </c>
      <c r="C1759" t="s">
        <v>254</v>
      </c>
      <c r="D1759" t="str">
        <f>VLOOKUP(C1759,'Programas-Mestrado'!$C:$D,2,0)</f>
        <v>PPGM</v>
      </c>
      <c r="E1759" t="s">
        <v>258</v>
      </c>
      <c r="F1759" s="10">
        <v>43709</v>
      </c>
      <c r="G1759" s="10">
        <v>43890</v>
      </c>
      <c r="H1759" t="s">
        <v>986</v>
      </c>
      <c r="I1759" t="s">
        <v>7233</v>
      </c>
      <c r="J1759" t="s">
        <v>1024</v>
      </c>
      <c r="K1759" t="s">
        <v>3351</v>
      </c>
      <c r="N1759" s="30"/>
      <c r="P1759" s="30"/>
      <c r="Q1759" s="30"/>
      <c r="R1759" s="30"/>
      <c r="S1759" s="30"/>
    </row>
    <row r="1760" spans="1:19" x14ac:dyDescent="0.25">
      <c r="A1760" t="s">
        <v>1031</v>
      </c>
      <c r="B1760" t="s">
        <v>2115</v>
      </c>
      <c r="C1760" t="s">
        <v>227</v>
      </c>
      <c r="D1760" t="str">
        <f>VLOOKUP(C1760,'Programas-Mestrado'!$C:$D,2,0)</f>
        <v>PPGCC</v>
      </c>
      <c r="E1760" t="s">
        <v>517</v>
      </c>
      <c r="F1760" s="10">
        <v>43709</v>
      </c>
      <c r="G1760" s="10">
        <v>43890</v>
      </c>
      <c r="H1760" t="s">
        <v>986</v>
      </c>
      <c r="I1760" t="s">
        <v>7233</v>
      </c>
      <c r="J1760" t="s">
        <v>1025</v>
      </c>
      <c r="K1760" t="s">
        <v>3351</v>
      </c>
      <c r="N1760" s="30"/>
      <c r="P1760" s="30"/>
      <c r="Q1760" s="30"/>
      <c r="R1760" s="30"/>
      <c r="S1760" s="30"/>
    </row>
    <row r="1761" spans="1:19" x14ac:dyDescent="0.25">
      <c r="A1761" t="s">
        <v>525</v>
      </c>
      <c r="B1761" t="s">
        <v>2116</v>
      </c>
      <c r="C1761" t="s">
        <v>227</v>
      </c>
      <c r="D1761" t="str">
        <f>VLOOKUP(C1761,'Programas-Mestrado'!$C:$D,2,0)</f>
        <v>PPGCC</v>
      </c>
      <c r="E1761" t="s">
        <v>517</v>
      </c>
      <c r="F1761" s="10">
        <v>43709</v>
      </c>
      <c r="G1761" s="10">
        <v>43890</v>
      </c>
      <c r="H1761" t="s">
        <v>986</v>
      </c>
      <c r="I1761" t="s">
        <v>7233</v>
      </c>
      <c r="J1761" t="s">
        <v>1025</v>
      </c>
      <c r="K1761" t="s">
        <v>3351</v>
      </c>
      <c r="N1761" s="30"/>
      <c r="P1761" s="30"/>
      <c r="Q1761" s="30"/>
      <c r="R1761" s="30"/>
      <c r="S1761" s="30"/>
    </row>
    <row r="1762" spans="1:19" x14ac:dyDescent="0.25">
      <c r="A1762" t="s">
        <v>23</v>
      </c>
      <c r="B1762" t="s">
        <v>2117</v>
      </c>
      <c r="C1762" t="s">
        <v>227</v>
      </c>
      <c r="D1762" t="str">
        <f>VLOOKUP(C1762,'Programas-Mestrado'!$C:$D,2,0)</f>
        <v>PPGCC</v>
      </c>
      <c r="E1762" t="s">
        <v>258</v>
      </c>
      <c r="F1762" s="10">
        <v>43709</v>
      </c>
      <c r="G1762" s="10">
        <v>43890</v>
      </c>
      <c r="H1762" t="s">
        <v>986</v>
      </c>
      <c r="I1762" t="s">
        <v>7233</v>
      </c>
      <c r="J1762" t="s">
        <v>1025</v>
      </c>
      <c r="K1762" t="s">
        <v>3351</v>
      </c>
      <c r="N1762" s="30"/>
      <c r="P1762" s="30"/>
      <c r="Q1762" s="30"/>
      <c r="R1762" s="30"/>
      <c r="S1762" s="30"/>
    </row>
    <row r="1763" spans="1:19" x14ac:dyDescent="0.25">
      <c r="A1763" t="s">
        <v>24</v>
      </c>
      <c r="B1763" t="s">
        <v>2118</v>
      </c>
      <c r="C1763" t="s">
        <v>227</v>
      </c>
      <c r="D1763" t="str">
        <f>VLOOKUP(C1763,'Programas-Mestrado'!$C:$D,2,0)</f>
        <v>PPGCC</v>
      </c>
      <c r="E1763" t="s">
        <v>258</v>
      </c>
      <c r="F1763" s="10">
        <v>43709</v>
      </c>
      <c r="G1763" s="10">
        <v>43890</v>
      </c>
      <c r="H1763" t="s">
        <v>986</v>
      </c>
      <c r="I1763" t="s">
        <v>7233</v>
      </c>
      <c r="J1763" t="s">
        <v>1025</v>
      </c>
      <c r="K1763" t="s">
        <v>3351</v>
      </c>
      <c r="N1763" s="30"/>
      <c r="P1763" s="30"/>
      <c r="Q1763" s="30"/>
      <c r="R1763" s="30"/>
      <c r="S1763" s="30"/>
    </row>
    <row r="1764" spans="1:19" x14ac:dyDescent="0.25">
      <c r="A1764" t="s">
        <v>29</v>
      </c>
      <c r="B1764" t="s">
        <v>2119</v>
      </c>
      <c r="C1764" t="s">
        <v>227</v>
      </c>
      <c r="D1764" t="str">
        <f>VLOOKUP(C1764,'Programas-Mestrado'!$C:$D,2,0)</f>
        <v>PPGCC</v>
      </c>
      <c r="E1764" t="s">
        <v>258</v>
      </c>
      <c r="F1764" s="10">
        <v>43709</v>
      </c>
      <c r="G1764" s="10">
        <v>43890</v>
      </c>
      <c r="H1764" t="s">
        <v>986</v>
      </c>
      <c r="I1764" t="s">
        <v>7233</v>
      </c>
      <c r="J1764" t="s">
        <v>1025</v>
      </c>
      <c r="K1764" t="s">
        <v>3351</v>
      </c>
      <c r="N1764" s="30"/>
      <c r="P1764" s="30"/>
      <c r="Q1764" s="30"/>
      <c r="R1764" s="30"/>
      <c r="S1764" s="30"/>
    </row>
    <row r="1765" spans="1:19" x14ac:dyDescent="0.25">
      <c r="A1765" t="s">
        <v>30</v>
      </c>
      <c r="B1765" t="s">
        <v>2120</v>
      </c>
      <c r="C1765" t="s">
        <v>227</v>
      </c>
      <c r="D1765" t="str">
        <f>VLOOKUP(C1765,'Programas-Mestrado'!$C:$D,2,0)</f>
        <v>PPGCC</v>
      </c>
      <c r="E1765" t="s">
        <v>258</v>
      </c>
      <c r="F1765" s="10">
        <v>43709</v>
      </c>
      <c r="G1765" s="10">
        <v>43890</v>
      </c>
      <c r="H1765" t="s">
        <v>986</v>
      </c>
      <c r="I1765" t="s">
        <v>7233</v>
      </c>
      <c r="J1765" t="s">
        <v>1025</v>
      </c>
      <c r="K1765" t="s">
        <v>3351</v>
      </c>
      <c r="N1765" s="30"/>
      <c r="P1765" s="30"/>
      <c r="Q1765" s="30"/>
      <c r="R1765" s="30"/>
      <c r="S1765" s="30"/>
    </row>
    <row r="1766" spans="1:19" x14ac:dyDescent="0.25">
      <c r="A1766" t="s">
        <v>32</v>
      </c>
      <c r="B1766" t="s">
        <v>2121</v>
      </c>
      <c r="C1766" t="s">
        <v>227</v>
      </c>
      <c r="D1766" t="str">
        <f>VLOOKUP(C1766,'Programas-Mestrado'!$C:$D,2,0)</f>
        <v>PPGCC</v>
      </c>
      <c r="E1766" t="s">
        <v>258</v>
      </c>
      <c r="F1766" s="10">
        <v>43709</v>
      </c>
      <c r="G1766" s="10">
        <v>43890</v>
      </c>
      <c r="H1766" t="s">
        <v>986</v>
      </c>
      <c r="I1766" t="s">
        <v>7233</v>
      </c>
      <c r="J1766" t="s">
        <v>1025</v>
      </c>
      <c r="K1766" t="s">
        <v>3351</v>
      </c>
      <c r="N1766" s="30"/>
      <c r="P1766" s="30"/>
      <c r="Q1766" s="30"/>
      <c r="R1766" s="30"/>
      <c r="S1766" s="30"/>
    </row>
    <row r="1767" spans="1:19" x14ac:dyDescent="0.25">
      <c r="A1767" t="s">
        <v>36</v>
      </c>
      <c r="B1767" t="s">
        <v>2122</v>
      </c>
      <c r="C1767" t="s">
        <v>227</v>
      </c>
      <c r="D1767" t="str">
        <f>VLOOKUP(C1767,'Programas-Mestrado'!$C:$D,2,0)</f>
        <v>PPGCC</v>
      </c>
      <c r="E1767" t="s">
        <v>258</v>
      </c>
      <c r="F1767" s="10">
        <v>43709</v>
      </c>
      <c r="G1767" s="10">
        <v>43890</v>
      </c>
      <c r="H1767" t="s">
        <v>986</v>
      </c>
      <c r="I1767" t="s">
        <v>7233</v>
      </c>
      <c r="J1767" t="s">
        <v>1025</v>
      </c>
      <c r="K1767" t="s">
        <v>3351</v>
      </c>
      <c r="N1767" s="30"/>
      <c r="P1767" s="30"/>
      <c r="Q1767" s="30"/>
      <c r="R1767" s="30"/>
      <c r="S1767" s="30"/>
    </row>
    <row r="1768" spans="1:19" x14ac:dyDescent="0.25">
      <c r="A1768" t="s">
        <v>38</v>
      </c>
      <c r="B1768" t="s">
        <v>2123</v>
      </c>
      <c r="C1768" t="s">
        <v>227</v>
      </c>
      <c r="D1768" t="str">
        <f>VLOOKUP(C1768,'Programas-Mestrado'!$C:$D,2,0)</f>
        <v>PPGCC</v>
      </c>
      <c r="E1768" t="s">
        <v>258</v>
      </c>
      <c r="F1768" s="10">
        <v>43709</v>
      </c>
      <c r="G1768" s="10">
        <v>43890</v>
      </c>
      <c r="H1768" t="s">
        <v>986</v>
      </c>
      <c r="I1768" t="s">
        <v>7233</v>
      </c>
      <c r="J1768" t="s">
        <v>1025</v>
      </c>
      <c r="K1768" t="s">
        <v>3351</v>
      </c>
      <c r="N1768" s="30"/>
      <c r="P1768" s="30"/>
      <c r="Q1768" s="30"/>
      <c r="R1768" s="30"/>
      <c r="S1768" s="30"/>
    </row>
    <row r="1769" spans="1:19" x14ac:dyDescent="0.25">
      <c r="A1769" t="s">
        <v>435</v>
      </c>
      <c r="B1769" t="s">
        <v>2124</v>
      </c>
      <c r="C1769" t="s">
        <v>248</v>
      </c>
      <c r="D1769" t="str">
        <f>VLOOKUP(C1769,'Programas-Mestrado'!$C:$D,2,0)</f>
        <v>PPGF</v>
      </c>
      <c r="E1769" t="s">
        <v>517</v>
      </c>
      <c r="F1769" s="10">
        <v>43709</v>
      </c>
      <c r="G1769" s="10">
        <v>43921</v>
      </c>
      <c r="H1769" t="s">
        <v>986</v>
      </c>
      <c r="I1769" t="s">
        <v>7233</v>
      </c>
      <c r="J1769" t="s">
        <v>1025</v>
      </c>
      <c r="K1769" t="s">
        <v>3351</v>
      </c>
      <c r="N1769" s="30"/>
      <c r="P1769" s="30"/>
      <c r="Q1769" s="30"/>
      <c r="R1769" s="30"/>
      <c r="S1769" s="30"/>
    </row>
    <row r="1770" spans="1:19" x14ac:dyDescent="0.25">
      <c r="A1770" t="s">
        <v>437</v>
      </c>
      <c r="B1770" t="s">
        <v>2125</v>
      </c>
      <c r="C1770" t="s">
        <v>248</v>
      </c>
      <c r="D1770" t="str">
        <f>VLOOKUP(C1770,'Programas-Mestrado'!$C:$D,2,0)</f>
        <v>PPGF</v>
      </c>
      <c r="E1770" t="s">
        <v>517</v>
      </c>
      <c r="F1770" s="10">
        <v>43709</v>
      </c>
      <c r="G1770" s="10">
        <v>43890</v>
      </c>
      <c r="H1770" t="s">
        <v>986</v>
      </c>
      <c r="I1770" t="s">
        <v>7233</v>
      </c>
      <c r="J1770" t="s">
        <v>1025</v>
      </c>
      <c r="K1770" t="s">
        <v>3351</v>
      </c>
      <c r="N1770" s="30"/>
      <c r="P1770" s="30"/>
      <c r="Q1770" s="30"/>
      <c r="R1770" s="30"/>
      <c r="S1770" s="30"/>
    </row>
    <row r="1771" spans="1:19" x14ac:dyDescent="0.25">
      <c r="A1771" t="s">
        <v>440</v>
      </c>
      <c r="B1771" t="s">
        <v>2126</v>
      </c>
      <c r="C1771" t="s">
        <v>248</v>
      </c>
      <c r="D1771" t="str">
        <f>VLOOKUP(C1771,'Programas-Mestrado'!$C:$D,2,0)</f>
        <v>PPGF</v>
      </c>
      <c r="E1771" t="s">
        <v>517</v>
      </c>
      <c r="F1771" s="10">
        <v>43709</v>
      </c>
      <c r="G1771" s="10">
        <v>43890</v>
      </c>
      <c r="H1771" t="s">
        <v>986</v>
      </c>
      <c r="I1771" t="s">
        <v>7233</v>
      </c>
      <c r="J1771" t="s">
        <v>1025</v>
      </c>
      <c r="K1771" t="s">
        <v>3351</v>
      </c>
      <c r="N1771" s="30"/>
      <c r="P1771" s="30"/>
      <c r="Q1771" s="30"/>
      <c r="R1771" s="30"/>
      <c r="S1771" s="30"/>
    </row>
    <row r="1772" spans="1:19" x14ac:dyDescent="0.25">
      <c r="A1772" t="s">
        <v>445</v>
      </c>
      <c r="B1772" t="s">
        <v>2127</v>
      </c>
      <c r="C1772" t="s">
        <v>248</v>
      </c>
      <c r="D1772" t="str">
        <f>VLOOKUP(C1772,'Programas-Mestrado'!$C:$D,2,0)</f>
        <v>PPGF</v>
      </c>
      <c r="E1772" t="s">
        <v>517</v>
      </c>
      <c r="F1772" s="10">
        <v>43709</v>
      </c>
      <c r="G1772" s="10">
        <v>43921</v>
      </c>
      <c r="H1772" t="s">
        <v>986</v>
      </c>
      <c r="I1772" t="s">
        <v>7233</v>
      </c>
      <c r="J1772" t="s">
        <v>1025</v>
      </c>
      <c r="K1772" t="s">
        <v>3351</v>
      </c>
      <c r="N1772" s="30"/>
      <c r="P1772" s="30"/>
      <c r="Q1772" s="30"/>
      <c r="R1772" s="30"/>
      <c r="S1772" s="30"/>
    </row>
    <row r="1773" spans="1:19" x14ac:dyDescent="0.25">
      <c r="A1773" t="s">
        <v>449</v>
      </c>
      <c r="B1773" t="s">
        <v>2128</v>
      </c>
      <c r="C1773" t="s">
        <v>248</v>
      </c>
      <c r="D1773" t="str">
        <f>VLOOKUP(C1773,'Programas-Mestrado'!$C:$D,2,0)</f>
        <v>PPGF</v>
      </c>
      <c r="E1773" t="s">
        <v>517</v>
      </c>
      <c r="F1773" s="10">
        <v>43709</v>
      </c>
      <c r="G1773" s="10">
        <v>43921</v>
      </c>
      <c r="H1773" t="s">
        <v>986</v>
      </c>
      <c r="I1773" t="s">
        <v>7233</v>
      </c>
      <c r="J1773" t="s">
        <v>1025</v>
      </c>
      <c r="K1773" t="s">
        <v>3351</v>
      </c>
      <c r="N1773" s="30"/>
      <c r="P1773" s="30"/>
      <c r="Q1773" s="30"/>
      <c r="R1773" s="30"/>
      <c r="S1773" s="30"/>
    </row>
    <row r="1774" spans="1:19" x14ac:dyDescent="0.25">
      <c r="A1774" t="s">
        <v>451</v>
      </c>
      <c r="B1774" t="s">
        <v>2129</v>
      </c>
      <c r="C1774" t="s">
        <v>248</v>
      </c>
      <c r="D1774" t="str">
        <f>VLOOKUP(C1774,'Programas-Mestrado'!$C:$D,2,0)</f>
        <v>PPGF</v>
      </c>
      <c r="E1774" t="s">
        <v>517</v>
      </c>
      <c r="F1774" s="10">
        <v>43709</v>
      </c>
      <c r="G1774" s="10">
        <v>43890</v>
      </c>
      <c r="H1774" t="s">
        <v>986</v>
      </c>
      <c r="I1774" t="s">
        <v>7233</v>
      </c>
      <c r="J1774" t="s">
        <v>1025</v>
      </c>
      <c r="K1774" t="s">
        <v>3351</v>
      </c>
      <c r="N1774" s="30"/>
      <c r="P1774" s="30"/>
      <c r="Q1774" s="30"/>
      <c r="R1774" s="30"/>
      <c r="S1774" s="30"/>
    </row>
    <row r="1775" spans="1:19" x14ac:dyDescent="0.25">
      <c r="A1775" t="s">
        <v>818</v>
      </c>
      <c r="B1775" t="s">
        <v>2130</v>
      </c>
      <c r="C1775" t="s">
        <v>243</v>
      </c>
      <c r="D1775" t="str">
        <f>VLOOKUP(C1775,'Programas-Mestrado'!$C:$D,2,0)</f>
        <v>PPGEU</v>
      </c>
      <c r="E1775" t="s">
        <v>258</v>
      </c>
      <c r="F1775" s="10">
        <v>43709</v>
      </c>
      <c r="G1775" s="10">
        <v>43890</v>
      </c>
      <c r="H1775" t="s">
        <v>986</v>
      </c>
      <c r="I1775" t="s">
        <v>7233</v>
      </c>
      <c r="J1775" t="s">
        <v>1025</v>
      </c>
      <c r="K1775" t="s">
        <v>3351</v>
      </c>
      <c r="N1775" s="30"/>
      <c r="P1775" s="30"/>
      <c r="Q1775" s="30"/>
      <c r="R1775" s="30"/>
      <c r="S1775" s="30"/>
    </row>
    <row r="1776" spans="1:19" x14ac:dyDescent="0.25">
      <c r="A1776" t="s">
        <v>819</v>
      </c>
      <c r="B1776" t="s">
        <v>2131</v>
      </c>
      <c r="C1776" t="s">
        <v>243</v>
      </c>
      <c r="D1776" t="str">
        <f>VLOOKUP(C1776,'Programas-Mestrado'!$C:$D,2,0)</f>
        <v>PPGEU</v>
      </c>
      <c r="E1776" t="s">
        <v>258</v>
      </c>
      <c r="F1776" s="10">
        <v>43709</v>
      </c>
      <c r="G1776" s="10">
        <v>43890</v>
      </c>
      <c r="H1776" t="s">
        <v>986</v>
      </c>
      <c r="I1776" t="s">
        <v>7233</v>
      </c>
      <c r="J1776" t="s">
        <v>1025</v>
      </c>
      <c r="K1776" t="s">
        <v>3351</v>
      </c>
      <c r="N1776" s="30"/>
      <c r="P1776" s="30"/>
      <c r="Q1776" s="30"/>
      <c r="R1776" s="30"/>
      <c r="S1776" s="30"/>
    </row>
    <row r="1777" spans="1:19" x14ac:dyDescent="0.25">
      <c r="A1777" t="s">
        <v>820</v>
      </c>
      <c r="B1777" t="s">
        <v>2132</v>
      </c>
      <c r="C1777" t="s">
        <v>243</v>
      </c>
      <c r="D1777" t="str">
        <f>VLOOKUP(C1777,'Programas-Mestrado'!$C:$D,2,0)</f>
        <v>PPGEU</v>
      </c>
      <c r="E1777" t="s">
        <v>258</v>
      </c>
      <c r="F1777" s="10">
        <v>43709</v>
      </c>
      <c r="G1777" s="10">
        <v>43890</v>
      </c>
      <c r="H1777" t="s">
        <v>986</v>
      </c>
      <c r="I1777" t="s">
        <v>7233</v>
      </c>
      <c r="J1777" t="s">
        <v>1025</v>
      </c>
      <c r="K1777" t="s">
        <v>3351</v>
      </c>
      <c r="N1777" s="30"/>
      <c r="P1777" s="30"/>
      <c r="Q1777" s="30"/>
      <c r="R1777" s="30"/>
      <c r="S1777" s="30"/>
    </row>
    <row r="1778" spans="1:19" x14ac:dyDescent="0.25">
      <c r="A1778" t="s">
        <v>823</v>
      </c>
      <c r="B1778" t="s">
        <v>2133</v>
      </c>
      <c r="C1778" t="s">
        <v>243</v>
      </c>
      <c r="D1778" t="str">
        <f>VLOOKUP(C1778,'Programas-Mestrado'!$C:$D,2,0)</f>
        <v>PPGEU</v>
      </c>
      <c r="E1778" t="s">
        <v>258</v>
      </c>
      <c r="F1778" s="10">
        <v>43709</v>
      </c>
      <c r="G1778" s="10">
        <v>43890</v>
      </c>
      <c r="H1778" t="s">
        <v>986</v>
      </c>
      <c r="I1778" t="s">
        <v>7233</v>
      </c>
      <c r="J1778" t="s">
        <v>1025</v>
      </c>
      <c r="K1778" t="s">
        <v>3351</v>
      </c>
      <c r="N1778" s="30"/>
      <c r="P1778" s="30"/>
      <c r="Q1778" s="30"/>
      <c r="R1778" s="30"/>
      <c r="S1778" s="30"/>
    </row>
    <row r="1779" spans="1:19" x14ac:dyDescent="0.25">
      <c r="A1779" t="s">
        <v>824</v>
      </c>
      <c r="B1779" t="s">
        <v>2134</v>
      </c>
      <c r="C1779" t="s">
        <v>243</v>
      </c>
      <c r="D1779" t="str">
        <f>VLOOKUP(C1779,'Programas-Mestrado'!$C:$D,2,0)</f>
        <v>PPGEU</v>
      </c>
      <c r="E1779" t="s">
        <v>258</v>
      </c>
      <c r="F1779" s="10">
        <v>43709</v>
      </c>
      <c r="G1779" s="10">
        <v>43890</v>
      </c>
      <c r="H1779" t="s">
        <v>986</v>
      </c>
      <c r="I1779" t="s">
        <v>7233</v>
      </c>
      <c r="J1779" t="s">
        <v>1025</v>
      </c>
      <c r="K1779" t="s">
        <v>3351</v>
      </c>
      <c r="N1779" s="30"/>
      <c r="P1779" s="30"/>
      <c r="Q1779" s="30"/>
      <c r="R1779" s="30"/>
      <c r="S1779" s="30"/>
    </row>
    <row r="1780" spans="1:19" x14ac:dyDescent="0.25">
      <c r="A1780" t="s">
        <v>827</v>
      </c>
      <c r="B1780" t="s">
        <v>2135</v>
      </c>
      <c r="C1780" t="s">
        <v>243</v>
      </c>
      <c r="D1780" t="str">
        <f>VLOOKUP(C1780,'Programas-Mestrado'!$C:$D,2,0)</f>
        <v>PPGEU</v>
      </c>
      <c r="E1780" t="s">
        <v>258</v>
      </c>
      <c r="F1780" s="10">
        <v>43709</v>
      </c>
      <c r="G1780" s="10">
        <v>43890</v>
      </c>
      <c r="H1780" t="s">
        <v>986</v>
      </c>
      <c r="I1780" t="s">
        <v>7233</v>
      </c>
      <c r="J1780" t="s">
        <v>1025</v>
      </c>
      <c r="K1780" t="s">
        <v>3351</v>
      </c>
      <c r="N1780" s="30"/>
      <c r="P1780" s="30"/>
      <c r="Q1780" s="30"/>
      <c r="R1780" s="30"/>
      <c r="S1780" s="30"/>
    </row>
    <row r="1781" spans="1:19" x14ac:dyDescent="0.25">
      <c r="A1781" t="s">
        <v>463</v>
      </c>
      <c r="B1781" t="s">
        <v>2136</v>
      </c>
      <c r="C1781" t="s">
        <v>253</v>
      </c>
      <c r="D1781" t="str">
        <f>VLOOKUP(C1781,'Programas-Mestrado'!$C:$D,2,0)</f>
        <v>PPGL</v>
      </c>
      <c r="E1781" t="s">
        <v>517</v>
      </c>
      <c r="F1781" s="10">
        <v>43709</v>
      </c>
      <c r="G1781" s="10">
        <v>43890</v>
      </c>
      <c r="H1781" t="s">
        <v>986</v>
      </c>
      <c r="I1781" t="s">
        <v>7233</v>
      </c>
      <c r="J1781" t="s">
        <v>1025</v>
      </c>
      <c r="K1781" t="s">
        <v>3351</v>
      </c>
      <c r="N1781" s="30"/>
      <c r="P1781" s="30"/>
      <c r="Q1781" s="30"/>
      <c r="R1781" s="30"/>
      <c r="S1781" s="30"/>
    </row>
    <row r="1782" spans="1:19" x14ac:dyDescent="0.25">
      <c r="A1782" t="s">
        <v>562</v>
      </c>
      <c r="B1782" t="s">
        <v>2137</v>
      </c>
      <c r="C1782" t="s">
        <v>253</v>
      </c>
      <c r="D1782" t="str">
        <f>VLOOKUP(C1782,'Programas-Mestrado'!$C:$D,2,0)</f>
        <v>PPGL</v>
      </c>
      <c r="E1782" t="s">
        <v>517</v>
      </c>
      <c r="F1782" s="10">
        <v>43709</v>
      </c>
      <c r="G1782" s="10">
        <v>43890</v>
      </c>
      <c r="H1782" t="s">
        <v>986</v>
      </c>
      <c r="I1782" t="s">
        <v>7233</v>
      </c>
      <c r="J1782" t="s">
        <v>1025</v>
      </c>
      <c r="K1782" t="s">
        <v>3351</v>
      </c>
      <c r="N1782" s="30"/>
      <c r="P1782" s="30"/>
      <c r="Q1782" s="30"/>
      <c r="R1782" s="30"/>
      <c r="S1782" s="30"/>
    </row>
    <row r="1783" spans="1:19" x14ac:dyDescent="0.25">
      <c r="A1783" t="s">
        <v>469</v>
      </c>
      <c r="B1783" t="s">
        <v>2138</v>
      </c>
      <c r="C1783" t="s">
        <v>253</v>
      </c>
      <c r="D1783" t="str">
        <f>VLOOKUP(C1783,'Programas-Mestrado'!$C:$D,2,0)</f>
        <v>PPGL</v>
      </c>
      <c r="E1783" t="s">
        <v>517</v>
      </c>
      <c r="F1783" s="10">
        <v>43709</v>
      </c>
      <c r="G1783" s="10">
        <v>43890</v>
      </c>
      <c r="H1783" t="s">
        <v>986</v>
      </c>
      <c r="I1783" t="s">
        <v>7233</v>
      </c>
      <c r="J1783" t="s">
        <v>1025</v>
      </c>
      <c r="K1783" t="s">
        <v>3351</v>
      </c>
      <c r="N1783" s="30"/>
      <c r="P1783" s="30"/>
      <c r="Q1783" s="30"/>
      <c r="R1783" s="30"/>
      <c r="S1783" s="30"/>
    </row>
    <row r="1784" spans="1:19" x14ac:dyDescent="0.25">
      <c r="A1784" t="s">
        <v>184</v>
      </c>
      <c r="B1784" t="s">
        <v>2139</v>
      </c>
      <c r="C1784" t="s">
        <v>253</v>
      </c>
      <c r="D1784" t="str">
        <f>VLOOKUP(C1784,'Programas-Mestrado'!$C:$D,2,0)</f>
        <v>PPGL</v>
      </c>
      <c r="E1784" t="s">
        <v>258</v>
      </c>
      <c r="F1784" s="10">
        <v>43709</v>
      </c>
      <c r="G1784" s="10">
        <v>43890</v>
      </c>
      <c r="H1784" t="s">
        <v>986</v>
      </c>
      <c r="I1784" t="s">
        <v>7233</v>
      </c>
      <c r="J1784" t="s">
        <v>1023</v>
      </c>
      <c r="K1784" t="s">
        <v>3351</v>
      </c>
      <c r="N1784" s="30"/>
      <c r="P1784" s="30"/>
      <c r="Q1784" s="30"/>
      <c r="R1784" s="30"/>
      <c r="S1784" s="30"/>
    </row>
    <row r="1785" spans="1:19" x14ac:dyDescent="0.25">
      <c r="A1785" t="s">
        <v>185</v>
      </c>
      <c r="B1785" t="s">
        <v>2140</v>
      </c>
      <c r="C1785" t="s">
        <v>253</v>
      </c>
      <c r="D1785" t="str">
        <f>VLOOKUP(C1785,'Programas-Mestrado'!$C:$D,2,0)</f>
        <v>PPGL</v>
      </c>
      <c r="E1785" t="s">
        <v>258</v>
      </c>
      <c r="F1785" s="10">
        <v>43709</v>
      </c>
      <c r="G1785" s="10">
        <v>43890</v>
      </c>
      <c r="H1785" t="s">
        <v>986</v>
      </c>
      <c r="I1785" t="s">
        <v>7233</v>
      </c>
      <c r="J1785" t="s">
        <v>1025</v>
      </c>
      <c r="K1785" t="s">
        <v>3351</v>
      </c>
      <c r="N1785" s="30"/>
      <c r="P1785" s="30"/>
      <c r="Q1785" s="30"/>
      <c r="R1785" s="30"/>
      <c r="S1785" s="30"/>
    </row>
    <row r="1786" spans="1:19" x14ac:dyDescent="0.25">
      <c r="A1786" t="s">
        <v>1032</v>
      </c>
      <c r="B1786" t="s">
        <v>2078</v>
      </c>
      <c r="C1786" t="s">
        <v>253</v>
      </c>
      <c r="D1786" t="str">
        <f>VLOOKUP(C1786,'Programas-Mestrado'!$C:$D,2,0)</f>
        <v>PPGL</v>
      </c>
      <c r="E1786" t="s">
        <v>258</v>
      </c>
      <c r="F1786" s="10">
        <v>43709</v>
      </c>
      <c r="G1786" s="10">
        <v>43890</v>
      </c>
      <c r="H1786" t="s">
        <v>986</v>
      </c>
      <c r="I1786" t="s">
        <v>7233</v>
      </c>
      <c r="J1786" t="s">
        <v>3381</v>
      </c>
      <c r="K1786" t="s">
        <v>3351</v>
      </c>
      <c r="N1786" s="30"/>
      <c r="P1786" s="30"/>
      <c r="Q1786" s="30"/>
      <c r="R1786" s="30"/>
      <c r="S1786" s="30"/>
    </row>
    <row r="1787" spans="1:19" x14ac:dyDescent="0.25">
      <c r="A1787" t="s">
        <v>190</v>
      </c>
      <c r="B1787" t="s">
        <v>2141</v>
      </c>
      <c r="C1787" t="s">
        <v>253</v>
      </c>
      <c r="D1787" t="str">
        <f>VLOOKUP(C1787,'Programas-Mestrado'!$C:$D,2,0)</f>
        <v>PPGL</v>
      </c>
      <c r="E1787" t="s">
        <v>258</v>
      </c>
      <c r="F1787" s="10">
        <v>43709</v>
      </c>
      <c r="G1787" s="10">
        <v>43890</v>
      </c>
      <c r="H1787" t="s">
        <v>986</v>
      </c>
      <c r="I1787" t="s">
        <v>7233</v>
      </c>
      <c r="J1787" t="s">
        <v>1025</v>
      </c>
      <c r="K1787" t="s">
        <v>3351</v>
      </c>
      <c r="N1787" s="30"/>
      <c r="P1787" s="30"/>
      <c r="Q1787" s="30"/>
      <c r="R1787" s="30"/>
      <c r="S1787" s="30"/>
    </row>
    <row r="1788" spans="1:19" x14ac:dyDescent="0.25">
      <c r="A1788" t="s">
        <v>193</v>
      </c>
      <c r="B1788" t="s">
        <v>2142</v>
      </c>
      <c r="C1788" t="s">
        <v>253</v>
      </c>
      <c r="D1788" t="str">
        <f>VLOOKUP(C1788,'Programas-Mestrado'!$C:$D,2,0)</f>
        <v>PPGL</v>
      </c>
      <c r="E1788" t="s">
        <v>258</v>
      </c>
      <c r="F1788" s="10">
        <v>43709</v>
      </c>
      <c r="G1788" s="10">
        <v>43890</v>
      </c>
      <c r="H1788" t="s">
        <v>986</v>
      </c>
      <c r="I1788" t="s">
        <v>7233</v>
      </c>
      <c r="J1788" t="s">
        <v>1025</v>
      </c>
      <c r="K1788" t="s">
        <v>3351</v>
      </c>
      <c r="N1788" s="30"/>
      <c r="P1788" s="30"/>
      <c r="Q1788" s="30"/>
      <c r="R1788" s="30"/>
      <c r="S1788" s="30"/>
    </row>
    <row r="1789" spans="1:19" x14ac:dyDescent="0.25">
      <c r="A1789" t="s">
        <v>1033</v>
      </c>
      <c r="B1789" t="s">
        <v>2143</v>
      </c>
      <c r="C1789" t="s">
        <v>223</v>
      </c>
      <c r="D1789" t="str">
        <f>VLOOKUP(C1789,'Programas-Mestrado'!$C:$D,2,0)</f>
        <v>PPGADR-Ar</v>
      </c>
      <c r="E1789" t="s">
        <v>258</v>
      </c>
      <c r="F1789" s="10">
        <v>43709</v>
      </c>
      <c r="G1789" s="10">
        <v>43890</v>
      </c>
      <c r="H1789" t="s">
        <v>986</v>
      </c>
      <c r="I1789" t="s">
        <v>7233</v>
      </c>
      <c r="J1789" t="s">
        <v>1025</v>
      </c>
      <c r="K1789" t="s">
        <v>3351</v>
      </c>
      <c r="N1789" s="30"/>
      <c r="P1789" s="30"/>
      <c r="Q1789" s="30"/>
      <c r="R1789" s="30"/>
      <c r="S1789" s="30"/>
    </row>
    <row r="1790" spans="1:19" x14ac:dyDescent="0.25">
      <c r="A1790" t="s">
        <v>4</v>
      </c>
      <c r="B1790" t="s">
        <v>2144</v>
      </c>
      <c r="C1790" t="s">
        <v>223</v>
      </c>
      <c r="D1790" t="str">
        <f>VLOOKUP(C1790,'Programas-Mestrado'!$C:$D,2,0)</f>
        <v>PPGADR-Ar</v>
      </c>
      <c r="E1790" t="s">
        <v>258</v>
      </c>
      <c r="F1790" s="10">
        <v>43709</v>
      </c>
      <c r="G1790" s="10">
        <v>43861</v>
      </c>
      <c r="H1790" t="s">
        <v>986</v>
      </c>
      <c r="I1790" t="s">
        <v>7233</v>
      </c>
      <c r="J1790" t="s">
        <v>1023</v>
      </c>
      <c r="K1790" t="s">
        <v>3351</v>
      </c>
      <c r="N1790" s="30"/>
      <c r="P1790" s="30"/>
      <c r="Q1790" s="30"/>
      <c r="R1790" s="30"/>
      <c r="S1790" s="30"/>
    </row>
    <row r="1791" spans="1:19" x14ac:dyDescent="0.25">
      <c r="A1791" t="s">
        <v>1034</v>
      </c>
      <c r="B1791" t="s">
        <v>2145</v>
      </c>
      <c r="C1791" t="s">
        <v>223</v>
      </c>
      <c r="D1791" t="str">
        <f>VLOOKUP(C1791,'Programas-Mestrado'!$C:$D,2,0)</f>
        <v>PPGADR-Ar</v>
      </c>
      <c r="E1791" t="s">
        <v>258</v>
      </c>
      <c r="F1791" s="10">
        <v>43709</v>
      </c>
      <c r="G1791" s="10">
        <v>43890</v>
      </c>
      <c r="H1791" t="s">
        <v>986</v>
      </c>
      <c r="I1791" t="s">
        <v>7233</v>
      </c>
      <c r="J1791" t="s">
        <v>1025</v>
      </c>
      <c r="K1791" t="s">
        <v>3351</v>
      </c>
      <c r="N1791" s="30"/>
      <c r="P1791" s="30"/>
      <c r="Q1791" s="30"/>
      <c r="R1791" s="30"/>
      <c r="S1791" s="30"/>
    </row>
    <row r="1792" spans="1:19" x14ac:dyDescent="0.25">
      <c r="A1792" t="s">
        <v>5</v>
      </c>
      <c r="B1792" t="s">
        <v>2146</v>
      </c>
      <c r="C1792" t="s">
        <v>223</v>
      </c>
      <c r="D1792" t="str">
        <f>VLOOKUP(C1792,'Programas-Mestrado'!$C:$D,2,0)</f>
        <v>PPGADR-Ar</v>
      </c>
      <c r="E1792" t="s">
        <v>258</v>
      </c>
      <c r="F1792" s="10">
        <v>43709</v>
      </c>
      <c r="G1792" s="10">
        <v>43861</v>
      </c>
      <c r="H1792" t="s">
        <v>986</v>
      </c>
      <c r="I1792" t="s">
        <v>7233</v>
      </c>
      <c r="J1792" t="s">
        <v>1023</v>
      </c>
      <c r="K1792" t="s">
        <v>3351</v>
      </c>
      <c r="N1792" s="30"/>
      <c r="P1792" s="30"/>
      <c r="Q1792" s="30"/>
      <c r="R1792" s="30"/>
      <c r="S1792" s="30"/>
    </row>
    <row r="1793" spans="1:19" x14ac:dyDescent="0.25">
      <c r="A1793" t="s">
        <v>1035</v>
      </c>
      <c r="B1793" t="s">
        <v>2147</v>
      </c>
      <c r="C1793" t="s">
        <v>223</v>
      </c>
      <c r="D1793" t="str">
        <f>VLOOKUP(C1793,'Programas-Mestrado'!$C:$D,2,0)</f>
        <v>PPGADR-Ar</v>
      </c>
      <c r="E1793" t="s">
        <v>258</v>
      </c>
      <c r="F1793" s="10">
        <v>43709</v>
      </c>
      <c r="G1793" s="10">
        <v>43890</v>
      </c>
      <c r="H1793" t="s">
        <v>986</v>
      </c>
      <c r="I1793" t="s">
        <v>7233</v>
      </c>
      <c r="J1793" t="s">
        <v>1025</v>
      </c>
      <c r="K1793" t="s">
        <v>3351</v>
      </c>
      <c r="N1793" s="30"/>
      <c r="P1793" s="30"/>
      <c r="Q1793" s="30"/>
      <c r="R1793" s="30"/>
      <c r="S1793" s="30"/>
    </row>
    <row r="1794" spans="1:19" x14ac:dyDescent="0.25">
      <c r="A1794" t="s">
        <v>1036</v>
      </c>
      <c r="B1794" t="s">
        <v>2148</v>
      </c>
      <c r="C1794" t="s">
        <v>223</v>
      </c>
      <c r="D1794" t="str">
        <f>VLOOKUP(C1794,'Programas-Mestrado'!$C:$D,2,0)</f>
        <v>PPGADR-Ar</v>
      </c>
      <c r="E1794" t="s">
        <v>258</v>
      </c>
      <c r="F1794" s="10">
        <v>43709</v>
      </c>
      <c r="G1794" s="10">
        <v>43890</v>
      </c>
      <c r="H1794" t="s">
        <v>986</v>
      </c>
      <c r="I1794" t="s">
        <v>7233</v>
      </c>
      <c r="J1794" t="s">
        <v>1025</v>
      </c>
      <c r="K1794" t="s">
        <v>3351</v>
      </c>
      <c r="N1794" s="30"/>
      <c r="P1794" s="30"/>
      <c r="Q1794" s="30"/>
      <c r="R1794" s="30"/>
      <c r="S1794" s="30"/>
    </row>
    <row r="1795" spans="1:19" x14ac:dyDescent="0.25">
      <c r="A1795" t="s">
        <v>1037</v>
      </c>
      <c r="B1795" t="s">
        <v>2149</v>
      </c>
      <c r="C1795" t="s">
        <v>223</v>
      </c>
      <c r="D1795" t="str">
        <f>VLOOKUP(C1795,'Programas-Mestrado'!$C:$D,2,0)</f>
        <v>PPGADR-Ar</v>
      </c>
      <c r="E1795" t="s">
        <v>258</v>
      </c>
      <c r="F1795" s="10">
        <v>43709</v>
      </c>
      <c r="G1795" s="10">
        <v>43890</v>
      </c>
      <c r="H1795" t="s">
        <v>986</v>
      </c>
      <c r="I1795" t="s">
        <v>7233</v>
      </c>
      <c r="J1795" t="s">
        <v>1025</v>
      </c>
      <c r="K1795" t="s">
        <v>3351</v>
      </c>
      <c r="N1795" s="30"/>
      <c r="P1795" s="30"/>
      <c r="Q1795" s="30"/>
      <c r="R1795" s="30"/>
      <c r="S1795" s="30"/>
    </row>
    <row r="1796" spans="1:19" x14ac:dyDescent="0.25">
      <c r="A1796" t="s">
        <v>1038</v>
      </c>
      <c r="B1796" t="s">
        <v>2150</v>
      </c>
      <c r="C1796" t="s">
        <v>223</v>
      </c>
      <c r="D1796" t="str">
        <f>VLOOKUP(C1796,'Programas-Mestrado'!$C:$D,2,0)</f>
        <v>PPGADR-Ar</v>
      </c>
      <c r="E1796" t="s">
        <v>258</v>
      </c>
      <c r="F1796" s="10">
        <v>43709</v>
      </c>
      <c r="G1796" s="10">
        <v>43890</v>
      </c>
      <c r="H1796" t="s">
        <v>986</v>
      </c>
      <c r="I1796" t="s">
        <v>7233</v>
      </c>
      <c r="J1796" t="s">
        <v>1025</v>
      </c>
      <c r="K1796" t="s">
        <v>3351</v>
      </c>
      <c r="N1796" s="30"/>
      <c r="P1796" s="30"/>
      <c r="Q1796" s="30"/>
      <c r="R1796" s="30"/>
      <c r="S1796" s="30"/>
    </row>
    <row r="1797" spans="1:19" x14ac:dyDescent="0.25">
      <c r="A1797" t="s">
        <v>1039</v>
      </c>
      <c r="B1797" t="s">
        <v>2151</v>
      </c>
      <c r="C1797" t="s">
        <v>223</v>
      </c>
      <c r="D1797" t="str">
        <f>VLOOKUP(C1797,'Programas-Mestrado'!$C:$D,2,0)</f>
        <v>PPGADR-Ar</v>
      </c>
      <c r="E1797" t="s">
        <v>258</v>
      </c>
      <c r="F1797" s="10">
        <v>43709</v>
      </c>
      <c r="G1797" s="10">
        <v>43890</v>
      </c>
      <c r="H1797" t="s">
        <v>986</v>
      </c>
      <c r="I1797" t="s">
        <v>7233</v>
      </c>
      <c r="J1797" t="s">
        <v>1025</v>
      </c>
      <c r="K1797" t="s">
        <v>3351</v>
      </c>
      <c r="N1797" s="30"/>
      <c r="P1797" s="30"/>
      <c r="Q1797" s="30"/>
      <c r="R1797" s="30"/>
      <c r="S1797" s="30"/>
    </row>
    <row r="1798" spans="1:19" x14ac:dyDescent="0.25">
      <c r="A1798" t="s">
        <v>6</v>
      </c>
      <c r="B1798" t="s">
        <v>2152</v>
      </c>
      <c r="C1798" t="s">
        <v>223</v>
      </c>
      <c r="D1798" t="str">
        <f>VLOOKUP(C1798,'Programas-Mestrado'!$C:$D,2,0)</f>
        <v>PPGADR-Ar</v>
      </c>
      <c r="E1798" t="s">
        <v>258</v>
      </c>
      <c r="F1798" s="10">
        <v>43709</v>
      </c>
      <c r="G1798" s="10">
        <v>43861</v>
      </c>
      <c r="H1798" t="s">
        <v>986</v>
      </c>
      <c r="I1798" t="s">
        <v>7233</v>
      </c>
      <c r="J1798" t="s">
        <v>1023</v>
      </c>
      <c r="K1798" t="s">
        <v>3351</v>
      </c>
      <c r="N1798" s="30"/>
      <c r="P1798" s="30"/>
      <c r="Q1798" s="30"/>
      <c r="R1798" s="30"/>
      <c r="S1798" s="30"/>
    </row>
    <row r="1799" spans="1:19" x14ac:dyDescent="0.25">
      <c r="A1799" t="s">
        <v>1040</v>
      </c>
      <c r="B1799" t="s">
        <v>2153</v>
      </c>
      <c r="C1799" t="s">
        <v>234</v>
      </c>
      <c r="D1799" t="str">
        <f>VLOOKUP(C1799,'Programas-Mestrado'!$C:$D,2,0)</f>
        <v>PPGCTS</v>
      </c>
      <c r="E1799" t="s">
        <v>258</v>
      </c>
      <c r="F1799" s="10">
        <v>43709</v>
      </c>
      <c r="G1799" s="10">
        <v>43890</v>
      </c>
      <c r="H1799" t="s">
        <v>986</v>
      </c>
      <c r="I1799" t="s">
        <v>7233</v>
      </c>
      <c r="J1799" t="s">
        <v>1024</v>
      </c>
      <c r="K1799" t="s">
        <v>3351</v>
      </c>
      <c r="N1799" s="30"/>
      <c r="P1799" s="30"/>
      <c r="Q1799" s="30"/>
      <c r="R1799" s="30"/>
      <c r="S1799" s="30"/>
    </row>
    <row r="1800" spans="1:19" x14ac:dyDescent="0.25">
      <c r="A1800" t="s">
        <v>920</v>
      </c>
      <c r="B1800" t="s">
        <v>2154</v>
      </c>
      <c r="C1800" t="s">
        <v>240</v>
      </c>
      <c r="D1800" t="str">
        <f>VLOOKUP(C1800,'Programas-Mestrado'!$C:$D,2,0)</f>
        <v>PPGEnf</v>
      </c>
      <c r="E1800" t="s">
        <v>258</v>
      </c>
      <c r="F1800" s="10">
        <v>43709</v>
      </c>
      <c r="G1800" s="10">
        <v>43890</v>
      </c>
      <c r="H1800" t="s">
        <v>986</v>
      </c>
      <c r="I1800" t="s">
        <v>7233</v>
      </c>
      <c r="J1800" t="s">
        <v>1024</v>
      </c>
      <c r="K1800" t="s">
        <v>3351</v>
      </c>
      <c r="N1800" s="30"/>
      <c r="P1800" s="30"/>
      <c r="Q1800" s="30"/>
      <c r="R1800" s="30"/>
      <c r="S1800" s="30"/>
    </row>
    <row r="1801" spans="1:19" x14ac:dyDescent="0.25">
      <c r="A1801" t="s">
        <v>101</v>
      </c>
      <c r="B1801" t="s">
        <v>2155</v>
      </c>
      <c r="C1801" t="s">
        <v>240</v>
      </c>
      <c r="D1801" t="str">
        <f>VLOOKUP(C1801,'Programas-Mestrado'!$C:$D,2,0)</f>
        <v>PPGEnf</v>
      </c>
      <c r="E1801" t="s">
        <v>258</v>
      </c>
      <c r="F1801" s="10">
        <v>43709</v>
      </c>
      <c r="G1801" s="10">
        <v>43890</v>
      </c>
      <c r="H1801" t="s">
        <v>986</v>
      </c>
      <c r="I1801" t="s">
        <v>7233</v>
      </c>
      <c r="J1801" t="s">
        <v>1024</v>
      </c>
      <c r="K1801" t="s">
        <v>3351</v>
      </c>
      <c r="N1801" s="30"/>
      <c r="P1801" s="30"/>
      <c r="Q1801" s="30"/>
      <c r="R1801" s="30"/>
      <c r="S1801" s="30"/>
    </row>
    <row r="1802" spans="1:19" x14ac:dyDescent="0.25">
      <c r="A1802" t="s">
        <v>175</v>
      </c>
      <c r="B1802" t="s">
        <v>2156</v>
      </c>
      <c r="C1802" t="s">
        <v>252</v>
      </c>
      <c r="D1802" t="str">
        <f>VLOOKUP(C1802,'Programas-Mestrado'!$C:$D,2,0)</f>
        <v>PPGIS</v>
      </c>
      <c r="E1802" t="s">
        <v>258</v>
      </c>
      <c r="F1802" s="10">
        <v>43709</v>
      </c>
      <c r="G1802" s="10">
        <v>43890</v>
      </c>
      <c r="H1802" t="s">
        <v>986</v>
      </c>
      <c r="I1802" t="s">
        <v>7233</v>
      </c>
      <c r="J1802" t="s">
        <v>1025</v>
      </c>
      <c r="K1802" t="s">
        <v>3351</v>
      </c>
      <c r="N1802" s="30"/>
      <c r="P1802" s="30"/>
      <c r="Q1802" s="30"/>
      <c r="R1802" s="30"/>
      <c r="S1802" s="30"/>
    </row>
    <row r="1803" spans="1:19" x14ac:dyDescent="0.25">
      <c r="A1803" t="s">
        <v>176</v>
      </c>
      <c r="B1803" t="s">
        <v>2157</v>
      </c>
      <c r="C1803" t="s">
        <v>252</v>
      </c>
      <c r="D1803" t="str">
        <f>VLOOKUP(C1803,'Programas-Mestrado'!$C:$D,2,0)</f>
        <v>PPGIS</v>
      </c>
      <c r="E1803" t="s">
        <v>258</v>
      </c>
      <c r="F1803" s="10">
        <v>43709</v>
      </c>
      <c r="G1803" s="10">
        <v>43890</v>
      </c>
      <c r="H1803" t="s">
        <v>986</v>
      </c>
      <c r="I1803" t="s">
        <v>7233</v>
      </c>
      <c r="J1803" t="s">
        <v>1025</v>
      </c>
      <c r="K1803" t="s">
        <v>3351</v>
      </c>
      <c r="N1803" s="30"/>
      <c r="P1803" s="30"/>
      <c r="Q1803" s="30"/>
      <c r="R1803" s="30"/>
      <c r="S1803" s="30"/>
    </row>
    <row r="1804" spans="1:19" x14ac:dyDescent="0.25">
      <c r="A1804" t="s">
        <v>177</v>
      </c>
      <c r="B1804" t="s">
        <v>2079</v>
      </c>
      <c r="C1804" t="s">
        <v>252</v>
      </c>
      <c r="D1804" t="str">
        <f>VLOOKUP(C1804,'Programas-Mestrado'!$C:$D,2,0)</f>
        <v>PPGIS</v>
      </c>
      <c r="E1804" t="s">
        <v>258</v>
      </c>
      <c r="F1804" s="10">
        <v>43709</v>
      </c>
      <c r="G1804" s="10">
        <v>43921</v>
      </c>
      <c r="H1804" t="s">
        <v>986</v>
      </c>
      <c r="I1804" t="s">
        <v>7233</v>
      </c>
      <c r="J1804" t="s">
        <v>1025</v>
      </c>
      <c r="K1804" t="s">
        <v>3351</v>
      </c>
      <c r="N1804" s="30"/>
      <c r="P1804" s="30"/>
      <c r="Q1804" s="30"/>
      <c r="R1804" s="30"/>
      <c r="S1804" s="30"/>
    </row>
    <row r="1805" spans="1:19" x14ac:dyDescent="0.25">
      <c r="A1805" t="s">
        <v>178</v>
      </c>
      <c r="B1805" t="s">
        <v>2080</v>
      </c>
      <c r="C1805" t="s">
        <v>252</v>
      </c>
      <c r="D1805" t="str">
        <f>VLOOKUP(C1805,'Programas-Mestrado'!$C:$D,2,0)</f>
        <v>PPGIS</v>
      </c>
      <c r="E1805" t="s">
        <v>258</v>
      </c>
      <c r="F1805" s="10">
        <v>43709</v>
      </c>
      <c r="G1805" s="10">
        <v>43921</v>
      </c>
      <c r="H1805" t="s">
        <v>986</v>
      </c>
      <c r="I1805" t="s">
        <v>7233</v>
      </c>
      <c r="J1805" t="s">
        <v>1025</v>
      </c>
      <c r="K1805" t="s">
        <v>3351</v>
      </c>
      <c r="N1805" s="30"/>
      <c r="P1805" s="30"/>
      <c r="Q1805" s="30"/>
      <c r="R1805" s="30"/>
      <c r="S1805" s="30"/>
    </row>
    <row r="1806" spans="1:19" x14ac:dyDescent="0.25">
      <c r="A1806" t="s">
        <v>179</v>
      </c>
      <c r="B1806" t="s">
        <v>2158</v>
      </c>
      <c r="C1806" t="s">
        <v>252</v>
      </c>
      <c r="D1806" t="str">
        <f>VLOOKUP(C1806,'Programas-Mestrado'!$C:$D,2,0)</f>
        <v>PPGIS</v>
      </c>
      <c r="E1806" t="s">
        <v>258</v>
      </c>
      <c r="F1806" s="10">
        <v>43709</v>
      </c>
      <c r="G1806" s="10">
        <v>43890</v>
      </c>
      <c r="H1806" t="s">
        <v>986</v>
      </c>
      <c r="I1806" t="s">
        <v>7233</v>
      </c>
      <c r="J1806" t="s">
        <v>1025</v>
      </c>
      <c r="K1806" t="s">
        <v>3351</v>
      </c>
      <c r="N1806" s="30"/>
      <c r="P1806" s="30"/>
      <c r="Q1806" s="30"/>
      <c r="R1806" s="30"/>
      <c r="S1806" s="30"/>
    </row>
    <row r="1807" spans="1:19" x14ac:dyDescent="0.25">
      <c r="A1807" t="s">
        <v>180</v>
      </c>
      <c r="B1807" t="s">
        <v>2159</v>
      </c>
      <c r="C1807" t="s">
        <v>252</v>
      </c>
      <c r="D1807" t="str">
        <f>VLOOKUP(C1807,'Programas-Mestrado'!$C:$D,2,0)</f>
        <v>PPGIS</v>
      </c>
      <c r="E1807" t="s">
        <v>258</v>
      </c>
      <c r="F1807" s="10">
        <v>43709</v>
      </c>
      <c r="G1807" s="10">
        <v>43890</v>
      </c>
      <c r="H1807" t="s">
        <v>986</v>
      </c>
      <c r="I1807" t="s">
        <v>7233</v>
      </c>
      <c r="J1807" t="s">
        <v>1024</v>
      </c>
      <c r="K1807" t="s">
        <v>3351</v>
      </c>
      <c r="N1807" s="30"/>
      <c r="P1807" s="30"/>
      <c r="Q1807" s="30"/>
      <c r="R1807" s="30"/>
      <c r="S1807" s="30"/>
    </row>
    <row r="1808" spans="1:19" x14ac:dyDescent="0.25">
      <c r="A1808" t="s">
        <v>181</v>
      </c>
      <c r="B1808" t="s">
        <v>2160</v>
      </c>
      <c r="C1808" t="s">
        <v>252</v>
      </c>
      <c r="D1808" t="str">
        <f>VLOOKUP(C1808,'Programas-Mestrado'!$C:$D,2,0)</f>
        <v>PPGIS</v>
      </c>
      <c r="E1808" t="s">
        <v>258</v>
      </c>
      <c r="F1808" s="10">
        <v>43709</v>
      </c>
      <c r="G1808" s="10">
        <v>43890</v>
      </c>
      <c r="H1808" t="s">
        <v>986</v>
      </c>
      <c r="I1808" t="s">
        <v>7233</v>
      </c>
      <c r="J1808" t="s">
        <v>1025</v>
      </c>
      <c r="K1808" t="s">
        <v>3351</v>
      </c>
      <c r="N1808" s="30"/>
      <c r="P1808" s="30"/>
      <c r="Q1808" s="30"/>
      <c r="R1808" s="30"/>
      <c r="S1808" s="30"/>
    </row>
    <row r="1809" spans="1:19" x14ac:dyDescent="0.25">
      <c r="A1809" t="s">
        <v>182</v>
      </c>
      <c r="B1809" t="s">
        <v>2161</v>
      </c>
      <c r="C1809" t="s">
        <v>252</v>
      </c>
      <c r="D1809" t="str">
        <f>VLOOKUP(C1809,'Programas-Mestrado'!$C:$D,2,0)</f>
        <v>PPGIS</v>
      </c>
      <c r="E1809" t="s">
        <v>258</v>
      </c>
      <c r="F1809" s="10">
        <v>43709</v>
      </c>
      <c r="G1809" s="10">
        <v>43890</v>
      </c>
      <c r="H1809" t="s">
        <v>986</v>
      </c>
      <c r="I1809" t="s">
        <v>7233</v>
      </c>
      <c r="J1809" t="s">
        <v>1025</v>
      </c>
      <c r="K1809" t="s">
        <v>3351</v>
      </c>
      <c r="N1809" s="30"/>
      <c r="P1809" s="30"/>
      <c r="Q1809" s="30"/>
      <c r="R1809" s="30"/>
      <c r="S1809" s="30"/>
    </row>
    <row r="1810" spans="1:19" x14ac:dyDescent="0.25">
      <c r="A1810" t="s">
        <v>1041</v>
      </c>
      <c r="B1810" t="s">
        <v>2162</v>
      </c>
      <c r="C1810" t="s">
        <v>222</v>
      </c>
      <c r="D1810" t="str">
        <f>VLOOKUP(C1810,'Programas-Mestrado'!$C:$D,2,0)</f>
        <v>PPGAA-Ar</v>
      </c>
      <c r="E1810" t="s">
        <v>258</v>
      </c>
      <c r="F1810" s="10">
        <v>43709</v>
      </c>
      <c r="G1810" s="10">
        <v>43890</v>
      </c>
      <c r="H1810" t="s">
        <v>986</v>
      </c>
      <c r="I1810" t="s">
        <v>7233</v>
      </c>
      <c r="J1810" t="s">
        <v>1025</v>
      </c>
      <c r="K1810" t="s">
        <v>3351</v>
      </c>
      <c r="N1810" s="30"/>
      <c r="P1810" s="30"/>
      <c r="Q1810" s="30"/>
      <c r="R1810" s="30"/>
      <c r="S1810" s="30"/>
    </row>
    <row r="1811" spans="1:19" x14ac:dyDescent="0.25">
      <c r="A1811" t="s">
        <v>711</v>
      </c>
      <c r="B1811" t="s">
        <v>2163</v>
      </c>
      <c r="C1811" t="s">
        <v>222</v>
      </c>
      <c r="D1811" t="str">
        <f>VLOOKUP(C1811,'Programas-Mestrado'!$C:$D,2,0)</f>
        <v>PPGAA-Ar</v>
      </c>
      <c r="E1811" t="s">
        <v>258</v>
      </c>
      <c r="F1811" s="10">
        <v>43709</v>
      </c>
      <c r="G1811" s="10">
        <v>43861</v>
      </c>
      <c r="H1811" t="s">
        <v>986</v>
      </c>
      <c r="I1811" t="s">
        <v>7233</v>
      </c>
      <c r="J1811" t="s">
        <v>1023</v>
      </c>
      <c r="K1811" t="s">
        <v>3351</v>
      </c>
      <c r="N1811" s="30"/>
      <c r="P1811" s="30"/>
      <c r="Q1811" s="30"/>
      <c r="R1811" s="30"/>
      <c r="S1811" s="30"/>
    </row>
    <row r="1812" spans="1:19" x14ac:dyDescent="0.25">
      <c r="A1812" t="s">
        <v>1042</v>
      </c>
      <c r="B1812" t="s">
        <v>2164</v>
      </c>
      <c r="C1812" t="s">
        <v>222</v>
      </c>
      <c r="D1812" t="str">
        <f>VLOOKUP(C1812,'Programas-Mestrado'!$C:$D,2,0)</f>
        <v>PPGAA-Ar</v>
      </c>
      <c r="E1812" t="s">
        <v>258</v>
      </c>
      <c r="F1812" s="10">
        <v>43709</v>
      </c>
      <c r="G1812" s="10">
        <v>43890</v>
      </c>
      <c r="H1812" t="s">
        <v>986</v>
      </c>
      <c r="I1812" t="s">
        <v>7233</v>
      </c>
      <c r="J1812" t="s">
        <v>1025</v>
      </c>
      <c r="K1812" t="s">
        <v>3351</v>
      </c>
      <c r="N1812" s="30"/>
      <c r="P1812" s="30"/>
      <c r="Q1812" s="30"/>
      <c r="R1812" s="30"/>
      <c r="S1812" s="30"/>
    </row>
    <row r="1813" spans="1:19" x14ac:dyDescent="0.25">
      <c r="A1813" t="s">
        <v>1043</v>
      </c>
      <c r="B1813" t="s">
        <v>2165</v>
      </c>
      <c r="C1813" t="s">
        <v>222</v>
      </c>
      <c r="D1813" t="str">
        <f>VLOOKUP(C1813,'Programas-Mestrado'!$C:$D,2,0)</f>
        <v>PPGAA-Ar</v>
      </c>
      <c r="E1813" t="s">
        <v>258</v>
      </c>
      <c r="F1813" s="10">
        <v>43709</v>
      </c>
      <c r="G1813" s="10">
        <v>43890</v>
      </c>
      <c r="H1813" t="s">
        <v>986</v>
      </c>
      <c r="I1813" t="s">
        <v>7233</v>
      </c>
      <c r="J1813" t="s">
        <v>1025</v>
      </c>
      <c r="K1813" t="s">
        <v>3351</v>
      </c>
      <c r="N1813" s="30"/>
      <c r="P1813" s="30"/>
      <c r="Q1813" s="30"/>
      <c r="R1813" s="30"/>
      <c r="S1813" s="30"/>
    </row>
    <row r="1814" spans="1:19" x14ac:dyDescent="0.25">
      <c r="A1814" t="s">
        <v>1044</v>
      </c>
      <c r="B1814" t="s">
        <v>2166</v>
      </c>
      <c r="C1814" t="s">
        <v>222</v>
      </c>
      <c r="D1814" t="str">
        <f>VLOOKUP(C1814,'Programas-Mestrado'!$C:$D,2,0)</f>
        <v>PPGAA-Ar</v>
      </c>
      <c r="E1814" t="s">
        <v>258</v>
      </c>
      <c r="F1814" s="10">
        <v>43709</v>
      </c>
      <c r="G1814" s="10">
        <v>43890</v>
      </c>
      <c r="H1814" t="s">
        <v>986</v>
      </c>
      <c r="I1814" t="s">
        <v>7233</v>
      </c>
      <c r="J1814" t="s">
        <v>1025</v>
      </c>
      <c r="K1814" t="s">
        <v>3351</v>
      </c>
      <c r="N1814" s="30"/>
      <c r="P1814" s="30"/>
      <c r="Q1814" s="30"/>
      <c r="R1814" s="30"/>
      <c r="S1814" s="30"/>
    </row>
    <row r="1815" spans="1:19" x14ac:dyDescent="0.25">
      <c r="A1815" t="s">
        <v>1045</v>
      </c>
      <c r="B1815" t="s">
        <v>2167</v>
      </c>
      <c r="C1815" t="s">
        <v>222</v>
      </c>
      <c r="D1815" t="str">
        <f>VLOOKUP(C1815,'Programas-Mestrado'!$C:$D,2,0)</f>
        <v>PPGAA-Ar</v>
      </c>
      <c r="E1815" t="s">
        <v>258</v>
      </c>
      <c r="F1815" s="10">
        <v>43709</v>
      </c>
      <c r="G1815" s="10">
        <v>43890</v>
      </c>
      <c r="H1815" t="s">
        <v>986</v>
      </c>
      <c r="I1815" t="s">
        <v>7233</v>
      </c>
      <c r="J1815" t="s">
        <v>1025</v>
      </c>
      <c r="K1815" t="s">
        <v>3351</v>
      </c>
      <c r="N1815" s="30"/>
      <c r="P1815" s="30"/>
      <c r="Q1815" s="30"/>
      <c r="R1815" s="30"/>
      <c r="S1815" s="30"/>
    </row>
    <row r="1816" spans="1:19" x14ac:dyDescent="0.25">
      <c r="A1816" t="s">
        <v>216</v>
      </c>
      <c r="B1816" t="s">
        <v>2168</v>
      </c>
      <c r="C1816" t="s">
        <v>257</v>
      </c>
      <c r="D1816" t="str">
        <f>VLOOKUP(C1816,'Programas-Mestrado'!$C:$D,2,0)</f>
        <v>PPGTO</v>
      </c>
      <c r="E1816" t="s">
        <v>258</v>
      </c>
      <c r="F1816" s="10">
        <v>43709</v>
      </c>
      <c r="G1816" s="10">
        <v>43890</v>
      </c>
      <c r="H1816" t="s">
        <v>986</v>
      </c>
      <c r="I1816" t="s">
        <v>7233</v>
      </c>
      <c r="J1816" t="s">
        <v>1024</v>
      </c>
      <c r="K1816" t="s">
        <v>3351</v>
      </c>
      <c r="N1816" s="30"/>
      <c r="P1816" s="30"/>
      <c r="Q1816" s="30"/>
      <c r="R1816" s="30"/>
      <c r="S1816" s="30"/>
    </row>
    <row r="1817" spans="1:19" x14ac:dyDescent="0.25">
      <c r="A1817" t="s">
        <v>217</v>
      </c>
      <c r="B1817" t="s">
        <v>2169</v>
      </c>
      <c r="C1817" t="s">
        <v>257</v>
      </c>
      <c r="D1817" t="str">
        <f>VLOOKUP(C1817,'Programas-Mestrado'!$C:$D,2,0)</f>
        <v>PPGTO</v>
      </c>
      <c r="E1817" t="s">
        <v>258</v>
      </c>
      <c r="F1817" s="10">
        <v>43709</v>
      </c>
      <c r="G1817" s="10">
        <v>43890</v>
      </c>
      <c r="H1817" t="s">
        <v>986</v>
      </c>
      <c r="I1817" t="s">
        <v>7233</v>
      </c>
      <c r="J1817" t="s">
        <v>1024</v>
      </c>
      <c r="K1817" t="s">
        <v>3351</v>
      </c>
      <c r="N1817" s="30"/>
      <c r="P1817" s="30"/>
      <c r="Q1817" s="30"/>
      <c r="R1817" s="30"/>
      <c r="S1817" s="30"/>
    </row>
    <row r="1818" spans="1:19" x14ac:dyDescent="0.25">
      <c r="A1818" t="s">
        <v>219</v>
      </c>
      <c r="B1818" t="s">
        <v>2170</v>
      </c>
      <c r="C1818" t="s">
        <v>257</v>
      </c>
      <c r="D1818" t="str">
        <f>VLOOKUP(C1818,'Programas-Mestrado'!$C:$D,2,0)</f>
        <v>PPGTO</v>
      </c>
      <c r="E1818" t="s">
        <v>258</v>
      </c>
      <c r="F1818" s="10">
        <v>43709</v>
      </c>
      <c r="G1818" s="10">
        <v>43890</v>
      </c>
      <c r="H1818" t="s">
        <v>986</v>
      </c>
      <c r="I1818" t="s">
        <v>7233</v>
      </c>
      <c r="J1818" t="s">
        <v>1024</v>
      </c>
      <c r="K1818" t="s">
        <v>3351</v>
      </c>
      <c r="N1818" s="30"/>
      <c r="P1818" s="30"/>
      <c r="Q1818" s="30"/>
      <c r="R1818" s="30"/>
      <c r="S1818" s="30"/>
    </row>
    <row r="1819" spans="1:19" x14ac:dyDescent="0.25">
      <c r="A1819" t="s">
        <v>566</v>
      </c>
      <c r="B1819" t="s">
        <v>2171</v>
      </c>
      <c r="C1819" t="s">
        <v>257</v>
      </c>
      <c r="D1819" t="str">
        <f>VLOOKUP(C1819,'Programas-Mestrado'!$C:$D,2,0)</f>
        <v>PPGTO</v>
      </c>
      <c r="E1819" t="s">
        <v>258</v>
      </c>
      <c r="F1819" s="10">
        <v>43709</v>
      </c>
      <c r="G1819" s="10">
        <v>43890</v>
      </c>
      <c r="H1819" t="s">
        <v>986</v>
      </c>
      <c r="I1819" t="s">
        <v>7233</v>
      </c>
      <c r="J1819" t="s">
        <v>1024</v>
      </c>
      <c r="K1819" t="s">
        <v>3351</v>
      </c>
      <c r="N1819" s="30"/>
      <c r="P1819" s="30"/>
      <c r="Q1819" s="30"/>
      <c r="R1819" s="30"/>
      <c r="S1819" s="30"/>
    </row>
    <row r="1820" spans="1:19" x14ac:dyDescent="0.25">
      <c r="A1820" t="s">
        <v>55</v>
      </c>
      <c r="B1820" t="s">
        <v>2172</v>
      </c>
      <c r="C1820" t="s">
        <v>233</v>
      </c>
      <c r="D1820" t="str">
        <f>VLOOKUP(C1820,'Programas-Mestrado'!$C:$D,2,0)</f>
        <v>PIPGCF</v>
      </c>
      <c r="E1820" t="s">
        <v>258</v>
      </c>
      <c r="F1820" s="10">
        <v>43709</v>
      </c>
      <c r="G1820" s="10">
        <v>43890</v>
      </c>
      <c r="H1820" t="s">
        <v>986</v>
      </c>
      <c r="I1820" t="s">
        <v>7233</v>
      </c>
      <c r="J1820" t="s">
        <v>1025</v>
      </c>
      <c r="K1820" t="s">
        <v>3351</v>
      </c>
      <c r="N1820" s="30"/>
      <c r="P1820" s="30"/>
      <c r="Q1820" s="30"/>
      <c r="R1820" s="30"/>
      <c r="S1820" s="30"/>
    </row>
    <row r="1821" spans="1:19" x14ac:dyDescent="0.25">
      <c r="A1821" t="s">
        <v>56</v>
      </c>
      <c r="B1821" t="s">
        <v>2173</v>
      </c>
      <c r="C1821" t="s">
        <v>233</v>
      </c>
      <c r="D1821" t="str">
        <f>VLOOKUP(C1821,'Programas-Mestrado'!$C:$D,2,0)</f>
        <v>PIPGCF</v>
      </c>
      <c r="E1821" t="s">
        <v>258</v>
      </c>
      <c r="F1821" s="10">
        <v>43709</v>
      </c>
      <c r="G1821" s="10">
        <v>43890</v>
      </c>
      <c r="H1821" t="s">
        <v>986</v>
      </c>
      <c r="I1821" t="s">
        <v>7233</v>
      </c>
      <c r="J1821" t="s">
        <v>1025</v>
      </c>
      <c r="K1821" t="s">
        <v>3351</v>
      </c>
      <c r="N1821" s="30"/>
      <c r="P1821" s="30"/>
      <c r="Q1821" s="30"/>
      <c r="R1821" s="30"/>
      <c r="S1821" s="30"/>
    </row>
    <row r="1822" spans="1:19" x14ac:dyDescent="0.25">
      <c r="A1822" t="s">
        <v>60</v>
      </c>
      <c r="B1822" t="s">
        <v>2174</v>
      </c>
      <c r="C1822" t="s">
        <v>233</v>
      </c>
      <c r="D1822" t="str">
        <f>VLOOKUP(C1822,'Programas-Mestrado'!$C:$D,2,0)</f>
        <v>PIPGCF</v>
      </c>
      <c r="E1822" t="s">
        <v>258</v>
      </c>
      <c r="F1822" s="10">
        <v>43709</v>
      </c>
      <c r="G1822" s="10">
        <v>43890</v>
      </c>
      <c r="H1822" t="s">
        <v>986</v>
      </c>
      <c r="I1822" t="s">
        <v>7233</v>
      </c>
      <c r="J1822" t="s">
        <v>1025</v>
      </c>
      <c r="K1822" t="s">
        <v>3351</v>
      </c>
      <c r="N1822" s="30"/>
      <c r="P1822" s="30"/>
      <c r="Q1822" s="30"/>
      <c r="R1822" s="30"/>
      <c r="S1822" s="30"/>
    </row>
    <row r="1823" spans="1:19" x14ac:dyDescent="0.25">
      <c r="A1823" t="s">
        <v>61</v>
      </c>
      <c r="B1823" t="s">
        <v>2175</v>
      </c>
      <c r="C1823" t="s">
        <v>233</v>
      </c>
      <c r="D1823" t="str">
        <f>VLOOKUP(C1823,'Programas-Mestrado'!$C:$D,2,0)</f>
        <v>PIPGCF</v>
      </c>
      <c r="E1823" t="s">
        <v>258</v>
      </c>
      <c r="F1823" s="10">
        <v>43709</v>
      </c>
      <c r="G1823" s="10">
        <v>43890</v>
      </c>
      <c r="H1823" t="s">
        <v>986</v>
      </c>
      <c r="I1823" t="s">
        <v>7233</v>
      </c>
      <c r="J1823" t="s">
        <v>1025</v>
      </c>
      <c r="K1823" t="s">
        <v>3351</v>
      </c>
      <c r="N1823" s="30"/>
      <c r="P1823" s="30"/>
      <c r="Q1823" s="30"/>
      <c r="R1823" s="30"/>
      <c r="S1823" s="30"/>
    </row>
    <row r="1824" spans="1:19" x14ac:dyDescent="0.25">
      <c r="A1824" t="s">
        <v>141</v>
      </c>
      <c r="B1824" t="s">
        <v>2176</v>
      </c>
      <c r="C1824" t="s">
        <v>246</v>
      </c>
      <c r="D1824" t="str">
        <f>VLOOKUP(C1824,'Programas-Mestrado'!$C:$D,2,0)</f>
        <v>PPGLit</v>
      </c>
      <c r="E1824" t="s">
        <v>258</v>
      </c>
      <c r="F1824" s="10">
        <v>43709</v>
      </c>
      <c r="G1824" s="10">
        <v>43890</v>
      </c>
      <c r="H1824" t="s">
        <v>986</v>
      </c>
      <c r="I1824" t="s">
        <v>7233</v>
      </c>
      <c r="J1824" t="s">
        <v>1025</v>
      </c>
      <c r="K1824" t="s">
        <v>3351</v>
      </c>
      <c r="N1824" s="30"/>
      <c r="P1824" s="30"/>
      <c r="Q1824" s="30"/>
      <c r="R1824" s="30"/>
      <c r="S1824" s="30"/>
    </row>
    <row r="1825" spans="1:19" x14ac:dyDescent="0.25">
      <c r="A1825" t="s">
        <v>143</v>
      </c>
      <c r="B1825" t="s">
        <v>2177</v>
      </c>
      <c r="C1825" t="s">
        <v>246</v>
      </c>
      <c r="D1825" t="str">
        <f>VLOOKUP(C1825,'Programas-Mestrado'!$C:$D,2,0)</f>
        <v>PPGLit</v>
      </c>
      <c r="E1825" t="s">
        <v>258</v>
      </c>
      <c r="F1825" s="10">
        <v>43709</v>
      </c>
      <c r="G1825" s="10">
        <v>43890</v>
      </c>
      <c r="H1825" t="s">
        <v>986</v>
      </c>
      <c r="I1825" t="s">
        <v>7233</v>
      </c>
      <c r="J1825" t="s">
        <v>1025</v>
      </c>
      <c r="K1825" t="s">
        <v>3351</v>
      </c>
      <c r="N1825" s="30"/>
      <c r="P1825" s="30"/>
      <c r="Q1825" s="30"/>
      <c r="R1825" s="30"/>
      <c r="S1825" s="30"/>
    </row>
    <row r="1826" spans="1:19" x14ac:dyDescent="0.25">
      <c r="A1826" t="s">
        <v>27</v>
      </c>
      <c r="B1826" t="s">
        <v>2178</v>
      </c>
      <c r="C1826" t="s">
        <v>228</v>
      </c>
      <c r="D1826" t="str">
        <f>VLOOKUP(C1826,'Programas-Mestrado'!$C:$D,2,0)</f>
        <v>PPGCC-So</v>
      </c>
      <c r="E1826" t="s">
        <v>258</v>
      </c>
      <c r="F1826" s="10">
        <v>43709</v>
      </c>
      <c r="G1826" s="10">
        <v>43890</v>
      </c>
      <c r="H1826" t="s">
        <v>986</v>
      </c>
      <c r="I1826" t="s">
        <v>7233</v>
      </c>
      <c r="J1826" t="s">
        <v>1025</v>
      </c>
      <c r="K1826" t="s">
        <v>3351</v>
      </c>
      <c r="N1826" s="30"/>
      <c r="P1826" s="30"/>
      <c r="Q1826" s="30"/>
      <c r="R1826" s="30"/>
      <c r="S1826" s="30"/>
    </row>
    <row r="1827" spans="1:19" x14ac:dyDescent="0.25">
      <c r="A1827" t="s">
        <v>34</v>
      </c>
      <c r="B1827" t="s">
        <v>1404</v>
      </c>
      <c r="C1827" t="s">
        <v>228</v>
      </c>
      <c r="D1827" t="str">
        <f>VLOOKUP(C1827,'Programas-Mestrado'!$C:$D,2,0)</f>
        <v>PPGCC-So</v>
      </c>
      <c r="E1827" t="s">
        <v>258</v>
      </c>
      <c r="F1827" s="10">
        <v>43709</v>
      </c>
      <c r="G1827" s="10">
        <v>43951</v>
      </c>
      <c r="H1827" t="s">
        <v>986</v>
      </c>
      <c r="I1827" t="s">
        <v>7233</v>
      </c>
      <c r="J1827" t="s">
        <v>1024</v>
      </c>
      <c r="K1827" t="s">
        <v>3351</v>
      </c>
      <c r="N1827" s="30"/>
      <c r="P1827" s="30"/>
      <c r="Q1827" s="30"/>
      <c r="R1827" s="30"/>
      <c r="S1827" s="30"/>
    </row>
    <row r="1828" spans="1:19" x14ac:dyDescent="0.25">
      <c r="A1828" t="s">
        <v>35</v>
      </c>
      <c r="B1828" t="s">
        <v>2179</v>
      </c>
      <c r="C1828" t="s">
        <v>228</v>
      </c>
      <c r="D1828" t="str">
        <f>VLOOKUP(C1828,'Programas-Mestrado'!$C:$D,2,0)</f>
        <v>PPGCC-So</v>
      </c>
      <c r="E1828" t="s">
        <v>258</v>
      </c>
      <c r="F1828" s="10">
        <v>43709</v>
      </c>
      <c r="G1828" s="10">
        <v>43890</v>
      </c>
      <c r="H1828" t="s">
        <v>986</v>
      </c>
      <c r="I1828" t="s">
        <v>7233</v>
      </c>
      <c r="J1828" t="s">
        <v>1025</v>
      </c>
      <c r="K1828" t="s">
        <v>3351</v>
      </c>
      <c r="N1828" s="30"/>
      <c r="P1828" s="30"/>
      <c r="Q1828" s="30"/>
      <c r="R1828" s="30"/>
      <c r="S1828" s="30"/>
    </row>
    <row r="1829" spans="1:19" x14ac:dyDescent="0.25">
      <c r="A1829" t="s">
        <v>41</v>
      </c>
      <c r="B1829" t="s">
        <v>2180</v>
      </c>
      <c r="C1829" t="s">
        <v>228</v>
      </c>
      <c r="D1829" t="str">
        <f>VLOOKUP(C1829,'Programas-Mestrado'!$C:$D,2,0)</f>
        <v>PPGCC-So</v>
      </c>
      <c r="E1829" t="s">
        <v>258</v>
      </c>
      <c r="F1829" s="10">
        <v>43709</v>
      </c>
      <c r="G1829" s="10">
        <v>43890</v>
      </c>
      <c r="H1829" t="s">
        <v>986</v>
      </c>
      <c r="I1829" t="s">
        <v>7233</v>
      </c>
      <c r="J1829" t="s">
        <v>1025</v>
      </c>
      <c r="K1829" t="s">
        <v>3351</v>
      </c>
      <c r="N1829" s="30"/>
      <c r="P1829" s="30"/>
      <c r="Q1829" s="30"/>
      <c r="R1829" s="30"/>
      <c r="S1829" s="30"/>
    </row>
    <row r="1830" spans="1:19" x14ac:dyDescent="0.25">
      <c r="A1830" t="s">
        <v>213</v>
      </c>
      <c r="B1830" t="s">
        <v>2181</v>
      </c>
      <c r="C1830" t="s">
        <v>256</v>
      </c>
      <c r="D1830" t="str">
        <f>VLOOKUP(C1830,'Programas-Mestrado'!$C:$D,2,0)</f>
        <v>PPGPVBA-Ar</v>
      </c>
      <c r="E1830" t="s">
        <v>258</v>
      </c>
      <c r="F1830" s="10">
        <v>43709</v>
      </c>
      <c r="G1830" s="10">
        <v>43890</v>
      </c>
      <c r="H1830" t="s">
        <v>986</v>
      </c>
      <c r="I1830" t="s">
        <v>7233</v>
      </c>
      <c r="J1830" t="s">
        <v>1025</v>
      </c>
      <c r="K1830" t="s">
        <v>3351</v>
      </c>
      <c r="N1830" s="30"/>
      <c r="P1830" s="30"/>
      <c r="Q1830" s="30"/>
      <c r="R1830" s="30"/>
      <c r="S1830" s="30"/>
    </row>
    <row r="1831" spans="1:19" x14ac:dyDescent="0.25">
      <c r="A1831" t="s">
        <v>215</v>
      </c>
      <c r="B1831" t="s">
        <v>2182</v>
      </c>
      <c r="C1831" t="s">
        <v>256</v>
      </c>
      <c r="D1831" t="str">
        <f>VLOOKUP(C1831,'Programas-Mestrado'!$C:$D,2,0)</f>
        <v>PPGPVBA-Ar</v>
      </c>
      <c r="E1831" t="s">
        <v>258</v>
      </c>
      <c r="F1831" s="10">
        <v>43709</v>
      </c>
      <c r="G1831" s="10">
        <v>43890</v>
      </c>
      <c r="H1831" t="s">
        <v>986</v>
      </c>
      <c r="I1831" t="s">
        <v>7233</v>
      </c>
      <c r="J1831" t="s">
        <v>1025</v>
      </c>
      <c r="K1831" t="s">
        <v>3351</v>
      </c>
      <c r="N1831" s="30"/>
      <c r="P1831" s="30"/>
      <c r="Q1831" s="30"/>
      <c r="R1831" s="30"/>
      <c r="S1831" s="30"/>
    </row>
    <row r="1832" spans="1:19" x14ac:dyDescent="0.25">
      <c r="A1832" t="s">
        <v>42</v>
      </c>
      <c r="B1832" t="s">
        <v>2183</v>
      </c>
      <c r="C1832" t="s">
        <v>229</v>
      </c>
      <c r="D1832" t="str">
        <f>VLOOKUP(C1832,'Programas-Mestrado'!$C:$D,2,0)</f>
        <v>PPGCI</v>
      </c>
      <c r="E1832" t="s">
        <v>258</v>
      </c>
      <c r="F1832" s="10">
        <v>43709</v>
      </c>
      <c r="G1832" s="10">
        <v>43738</v>
      </c>
      <c r="H1832" t="s">
        <v>986</v>
      </c>
      <c r="I1832" t="s">
        <v>7233</v>
      </c>
      <c r="J1832" t="s">
        <v>3381</v>
      </c>
      <c r="K1832" t="s">
        <v>3351</v>
      </c>
      <c r="N1832" s="30"/>
      <c r="P1832" s="30"/>
      <c r="Q1832" s="30"/>
      <c r="R1832" s="30"/>
      <c r="S1832" s="30"/>
    </row>
    <row r="1833" spans="1:19" x14ac:dyDescent="0.25">
      <c r="A1833" t="s">
        <v>676</v>
      </c>
      <c r="B1833" t="s">
        <v>1409</v>
      </c>
      <c r="C1833" t="s">
        <v>251</v>
      </c>
      <c r="D1833" t="str">
        <f>VLOOKUP(C1833,'Programas-Mestrado'!$C:$D,2,0)</f>
        <v>PPGGero</v>
      </c>
      <c r="E1833" t="s">
        <v>258</v>
      </c>
      <c r="F1833" s="10">
        <v>43709</v>
      </c>
      <c r="G1833" s="10">
        <v>43982</v>
      </c>
      <c r="H1833" t="s">
        <v>986</v>
      </c>
      <c r="I1833" t="s">
        <v>7233</v>
      </c>
      <c r="J1833" t="s">
        <v>1024</v>
      </c>
      <c r="K1833" t="s">
        <v>3351</v>
      </c>
      <c r="N1833" s="30"/>
      <c r="P1833" s="30"/>
      <c r="Q1833" s="30"/>
      <c r="R1833" s="30"/>
      <c r="S1833" s="30"/>
    </row>
    <row r="1834" spans="1:19" x14ac:dyDescent="0.25">
      <c r="A1834" t="s">
        <v>174</v>
      </c>
      <c r="B1834" t="s">
        <v>2184</v>
      </c>
      <c r="C1834" t="s">
        <v>251</v>
      </c>
      <c r="D1834" t="str">
        <f>VLOOKUP(C1834,'Programas-Mestrado'!$C:$D,2,0)</f>
        <v>PPGGero</v>
      </c>
      <c r="E1834" t="s">
        <v>258</v>
      </c>
      <c r="F1834" s="10">
        <v>43709</v>
      </c>
      <c r="G1834" s="10">
        <v>43890</v>
      </c>
      <c r="H1834" t="s">
        <v>986</v>
      </c>
      <c r="I1834" t="s">
        <v>7233</v>
      </c>
      <c r="J1834" t="s">
        <v>1024</v>
      </c>
      <c r="K1834" t="s">
        <v>3351</v>
      </c>
      <c r="N1834" s="30"/>
      <c r="P1834" s="30"/>
      <c r="Q1834" s="30"/>
      <c r="R1834" s="30"/>
      <c r="S1834" s="30"/>
    </row>
    <row r="1835" spans="1:19" x14ac:dyDescent="0.25">
      <c r="A1835" t="s">
        <v>938</v>
      </c>
      <c r="B1835" t="s">
        <v>2185</v>
      </c>
      <c r="C1835" t="s">
        <v>251</v>
      </c>
      <c r="D1835" t="str">
        <f>VLOOKUP(C1835,'Programas-Mestrado'!$C:$D,2,0)</f>
        <v>PPGGero</v>
      </c>
      <c r="E1835" t="s">
        <v>258</v>
      </c>
      <c r="F1835" s="10">
        <v>43709</v>
      </c>
      <c r="G1835" s="10">
        <v>43738</v>
      </c>
      <c r="H1835" t="s">
        <v>986</v>
      </c>
      <c r="I1835" t="s">
        <v>7233</v>
      </c>
      <c r="J1835" t="s">
        <v>3381</v>
      </c>
      <c r="K1835" t="s">
        <v>3351</v>
      </c>
      <c r="N1835" s="30"/>
      <c r="P1835" s="30"/>
      <c r="Q1835" s="30"/>
      <c r="R1835" s="30"/>
      <c r="S1835" s="30"/>
    </row>
    <row r="1836" spans="1:19" x14ac:dyDescent="0.25">
      <c r="A1836" t="s">
        <v>99</v>
      </c>
      <c r="B1836" t="s">
        <v>2186</v>
      </c>
      <c r="C1836" t="s">
        <v>239</v>
      </c>
      <c r="D1836" t="str">
        <f>VLOOKUP(C1836,'Programas-Mestrado'!$C:$D,2,0)</f>
        <v>PPGEdCM-Ar</v>
      </c>
      <c r="E1836" t="s">
        <v>258</v>
      </c>
      <c r="F1836" s="10">
        <v>43709</v>
      </c>
      <c r="G1836" s="10">
        <v>43738</v>
      </c>
      <c r="H1836" t="s">
        <v>986</v>
      </c>
      <c r="I1836" t="s">
        <v>7233</v>
      </c>
      <c r="J1836" t="s">
        <v>3381</v>
      </c>
      <c r="K1836" t="s">
        <v>3351</v>
      </c>
      <c r="N1836" s="30"/>
      <c r="P1836" s="30"/>
      <c r="Q1836" s="30"/>
      <c r="R1836" s="30"/>
      <c r="S1836" s="30"/>
    </row>
    <row r="1837" spans="1:19" x14ac:dyDescent="0.25">
      <c r="A1837" t="s">
        <v>173</v>
      </c>
      <c r="B1837" t="s">
        <v>2187</v>
      </c>
      <c r="C1837" t="s">
        <v>250</v>
      </c>
      <c r="D1837" t="str">
        <f>VLOOKUP(C1837,'Programas-Mestrado'!$C:$D,2,0)</f>
        <v>PPGGeo-So</v>
      </c>
      <c r="E1837" t="s">
        <v>258</v>
      </c>
      <c r="F1837" s="10">
        <v>43709</v>
      </c>
      <c r="G1837" s="10">
        <v>43738</v>
      </c>
      <c r="H1837" t="s">
        <v>986</v>
      </c>
      <c r="I1837" t="s">
        <v>7233</v>
      </c>
      <c r="J1837" t="s">
        <v>3381</v>
      </c>
      <c r="K1837" t="s">
        <v>3351</v>
      </c>
      <c r="N1837" s="30"/>
      <c r="P1837" s="30"/>
      <c r="Q1837" s="30"/>
      <c r="R1837" s="30"/>
      <c r="S1837" s="30"/>
    </row>
    <row r="1838" spans="1:19" x14ac:dyDescent="0.25">
      <c r="A1838" t="s">
        <v>901</v>
      </c>
      <c r="B1838" t="s">
        <v>2188</v>
      </c>
      <c r="C1838" t="s">
        <v>878</v>
      </c>
      <c r="D1838" t="str">
        <f>VLOOKUP(C1838,'Programas-Mestrado'!$C:$D,2,0)</f>
        <v>PPGEE</v>
      </c>
      <c r="E1838" t="s">
        <v>258</v>
      </c>
      <c r="F1838" s="10">
        <v>43709</v>
      </c>
      <c r="G1838" s="10">
        <v>43738</v>
      </c>
      <c r="H1838" t="s">
        <v>986</v>
      </c>
      <c r="I1838" t="s">
        <v>7233</v>
      </c>
      <c r="J1838" t="s">
        <v>3381</v>
      </c>
      <c r="K1838" t="s">
        <v>3351</v>
      </c>
      <c r="N1838" s="30"/>
      <c r="P1838" s="30"/>
      <c r="Q1838" s="30"/>
      <c r="R1838" s="30"/>
      <c r="S1838" s="30"/>
    </row>
    <row r="1839" spans="1:19" x14ac:dyDescent="0.25">
      <c r="A1839" t="s">
        <v>902</v>
      </c>
      <c r="B1839" t="s">
        <v>2189</v>
      </c>
      <c r="C1839" t="s">
        <v>878</v>
      </c>
      <c r="D1839" t="str">
        <f>VLOOKUP(C1839,'Programas-Mestrado'!$C:$D,2,0)</f>
        <v>PPGEE</v>
      </c>
      <c r="E1839" t="s">
        <v>258</v>
      </c>
      <c r="F1839" s="10">
        <v>43709</v>
      </c>
      <c r="G1839" s="10">
        <v>43738</v>
      </c>
      <c r="H1839" t="s">
        <v>986</v>
      </c>
      <c r="I1839" t="s">
        <v>7233</v>
      </c>
      <c r="J1839" t="s">
        <v>3381</v>
      </c>
      <c r="K1839" t="s">
        <v>3351</v>
      </c>
      <c r="N1839" s="30"/>
      <c r="P1839" s="30"/>
      <c r="Q1839" s="30"/>
      <c r="R1839" s="30"/>
      <c r="S1839" s="30"/>
    </row>
    <row r="1840" spans="1:19" x14ac:dyDescent="0.25">
      <c r="A1840" t="s">
        <v>326</v>
      </c>
      <c r="B1840" t="s">
        <v>2224</v>
      </c>
      <c r="C1840" t="s">
        <v>235</v>
      </c>
      <c r="D1840" t="str">
        <f>VLOOKUP(C1840,'Programas-Mestrado'!$C:$D,2,0)</f>
        <v>PPGERN</v>
      </c>
      <c r="E1840" t="s">
        <v>517</v>
      </c>
      <c r="F1840" s="10">
        <v>43709</v>
      </c>
      <c r="G1840" s="10">
        <v>43890</v>
      </c>
      <c r="H1840" t="s">
        <v>987</v>
      </c>
      <c r="I1840" t="s">
        <v>7233</v>
      </c>
      <c r="J1840" t="s">
        <v>1024</v>
      </c>
      <c r="K1840" t="s">
        <v>3351</v>
      </c>
      <c r="N1840" s="30"/>
      <c r="P1840" s="30"/>
      <c r="Q1840" s="30"/>
      <c r="R1840" s="30"/>
      <c r="S1840" s="30"/>
    </row>
    <row r="1841" spans="1:19" x14ac:dyDescent="0.25">
      <c r="A1841" t="s">
        <v>327</v>
      </c>
      <c r="B1841" t="s">
        <v>2225</v>
      </c>
      <c r="C1841" t="s">
        <v>235</v>
      </c>
      <c r="D1841" t="str">
        <f>VLOOKUP(C1841,'Programas-Mestrado'!$C:$D,2,0)</f>
        <v>PPGERN</v>
      </c>
      <c r="E1841" t="s">
        <v>517</v>
      </c>
      <c r="F1841" s="10">
        <v>43709</v>
      </c>
      <c r="G1841" s="10">
        <v>43890</v>
      </c>
      <c r="H1841" t="s">
        <v>987</v>
      </c>
      <c r="I1841" t="s">
        <v>7233</v>
      </c>
      <c r="J1841" t="s">
        <v>1025</v>
      </c>
      <c r="K1841" t="s">
        <v>3351</v>
      </c>
      <c r="N1841" s="30"/>
      <c r="P1841" s="30"/>
      <c r="Q1841" s="30"/>
      <c r="R1841" s="30"/>
      <c r="S1841" s="30"/>
    </row>
    <row r="1842" spans="1:19" x14ac:dyDescent="0.25">
      <c r="A1842" t="s">
        <v>329</v>
      </c>
      <c r="B1842" t="s">
        <v>2226</v>
      </c>
      <c r="C1842" t="s">
        <v>235</v>
      </c>
      <c r="D1842" t="str">
        <f>VLOOKUP(C1842,'Programas-Mestrado'!$C:$D,2,0)</f>
        <v>PPGERN</v>
      </c>
      <c r="E1842" t="s">
        <v>517</v>
      </c>
      <c r="F1842" s="10">
        <v>43709</v>
      </c>
      <c r="G1842" s="10">
        <v>43769</v>
      </c>
      <c r="H1842" t="s">
        <v>987</v>
      </c>
      <c r="I1842" t="s">
        <v>7233</v>
      </c>
      <c r="J1842" t="s">
        <v>1024</v>
      </c>
      <c r="K1842" t="s">
        <v>3351</v>
      </c>
      <c r="N1842" s="30"/>
      <c r="P1842" s="30"/>
      <c r="Q1842" s="30"/>
      <c r="R1842" s="30"/>
      <c r="S1842" s="30"/>
    </row>
    <row r="1843" spans="1:19" x14ac:dyDescent="0.25">
      <c r="A1843" t="s">
        <v>336</v>
      </c>
      <c r="B1843" t="s">
        <v>2083</v>
      </c>
      <c r="C1843" t="s">
        <v>235</v>
      </c>
      <c r="D1843" t="str">
        <f>VLOOKUP(C1843,'Programas-Mestrado'!$C:$D,2,0)</f>
        <v>PPGERN</v>
      </c>
      <c r="E1843" t="s">
        <v>517</v>
      </c>
      <c r="F1843" s="10">
        <v>43709</v>
      </c>
      <c r="G1843" s="10">
        <v>43921</v>
      </c>
      <c r="H1843" t="s">
        <v>987</v>
      </c>
      <c r="I1843" t="s">
        <v>7233</v>
      </c>
      <c r="J1843" t="s">
        <v>3381</v>
      </c>
      <c r="K1843" t="s">
        <v>3351</v>
      </c>
      <c r="N1843" s="30"/>
      <c r="P1843" s="30"/>
      <c r="Q1843" s="30"/>
      <c r="R1843" s="30"/>
      <c r="S1843" s="30"/>
    </row>
    <row r="1844" spans="1:19" x14ac:dyDescent="0.25">
      <c r="A1844" t="s">
        <v>339</v>
      </c>
      <c r="B1844" t="s">
        <v>2227</v>
      </c>
      <c r="C1844" t="s">
        <v>235</v>
      </c>
      <c r="D1844" t="str">
        <f>VLOOKUP(C1844,'Programas-Mestrado'!$C:$D,2,0)</f>
        <v>PPGERN</v>
      </c>
      <c r="E1844" t="s">
        <v>517</v>
      </c>
      <c r="F1844" s="10">
        <v>43709</v>
      </c>
      <c r="G1844" s="10">
        <v>43738</v>
      </c>
      <c r="H1844" t="s">
        <v>987</v>
      </c>
      <c r="I1844" t="s">
        <v>7233</v>
      </c>
      <c r="J1844" t="s">
        <v>1024</v>
      </c>
      <c r="K1844" t="s">
        <v>3351</v>
      </c>
      <c r="N1844" s="30"/>
      <c r="P1844" s="30"/>
      <c r="Q1844" s="30"/>
      <c r="R1844" s="30"/>
      <c r="S1844" s="30"/>
    </row>
    <row r="1845" spans="1:19" x14ac:dyDescent="0.25">
      <c r="A1845" t="s">
        <v>931</v>
      </c>
      <c r="B1845" t="s">
        <v>2228</v>
      </c>
      <c r="C1845" t="s">
        <v>235</v>
      </c>
      <c r="D1845" t="str">
        <f>VLOOKUP(C1845,'Programas-Mestrado'!$C:$D,2,0)</f>
        <v>PPGERN</v>
      </c>
      <c r="E1845" t="s">
        <v>517</v>
      </c>
      <c r="F1845" s="10">
        <v>43709</v>
      </c>
      <c r="G1845" s="10">
        <v>43769</v>
      </c>
      <c r="H1845" t="s">
        <v>987</v>
      </c>
      <c r="I1845" t="s">
        <v>7233</v>
      </c>
      <c r="J1845" t="s">
        <v>1023</v>
      </c>
      <c r="K1845" t="s">
        <v>3351</v>
      </c>
      <c r="N1845" s="30"/>
      <c r="P1845" s="30"/>
      <c r="Q1845" s="30"/>
      <c r="R1845" s="30"/>
      <c r="S1845" s="30"/>
    </row>
    <row r="1846" spans="1:19" x14ac:dyDescent="0.25">
      <c r="A1846" t="s">
        <v>345</v>
      </c>
      <c r="B1846" t="s">
        <v>2229</v>
      </c>
      <c r="C1846" t="s">
        <v>235</v>
      </c>
      <c r="D1846" t="str">
        <f>VLOOKUP(C1846,'Programas-Mestrado'!$C:$D,2,0)</f>
        <v>PPGERN</v>
      </c>
      <c r="E1846" t="s">
        <v>517</v>
      </c>
      <c r="F1846" s="10">
        <v>43709</v>
      </c>
      <c r="G1846" s="10">
        <v>43769</v>
      </c>
      <c r="H1846" t="s">
        <v>987</v>
      </c>
      <c r="I1846" t="s">
        <v>7233</v>
      </c>
      <c r="J1846" t="s">
        <v>1024</v>
      </c>
      <c r="K1846" t="s">
        <v>3351</v>
      </c>
      <c r="N1846" s="30"/>
      <c r="P1846" s="30"/>
      <c r="Q1846" s="30"/>
      <c r="R1846" s="30"/>
      <c r="S1846" s="30"/>
    </row>
    <row r="1847" spans="1:19" x14ac:dyDescent="0.25">
      <c r="A1847" t="s">
        <v>66</v>
      </c>
      <c r="B1847" t="s">
        <v>2230</v>
      </c>
      <c r="C1847" t="s">
        <v>235</v>
      </c>
      <c r="D1847" t="str">
        <f>VLOOKUP(C1847,'Programas-Mestrado'!$C:$D,2,0)</f>
        <v>PPGERN</v>
      </c>
      <c r="E1847" t="s">
        <v>258</v>
      </c>
      <c r="F1847" s="10">
        <v>43709</v>
      </c>
      <c r="G1847" s="10">
        <v>43890</v>
      </c>
      <c r="H1847" t="s">
        <v>987</v>
      </c>
      <c r="I1847" t="s">
        <v>7233</v>
      </c>
      <c r="J1847" t="s">
        <v>1024</v>
      </c>
      <c r="K1847" t="s">
        <v>3351</v>
      </c>
      <c r="N1847" s="30"/>
      <c r="P1847" s="30"/>
      <c r="Q1847" s="30"/>
      <c r="R1847" s="30"/>
      <c r="S1847" s="30"/>
    </row>
    <row r="1848" spans="1:19" x14ac:dyDescent="0.25">
      <c r="A1848" t="s">
        <v>932</v>
      </c>
      <c r="B1848" t="s">
        <v>2231</v>
      </c>
      <c r="C1848" t="s">
        <v>235</v>
      </c>
      <c r="D1848" t="str">
        <f>VLOOKUP(C1848,'Programas-Mestrado'!$C:$D,2,0)</f>
        <v>PPGERN</v>
      </c>
      <c r="E1848" t="s">
        <v>258</v>
      </c>
      <c r="F1848" s="10">
        <v>43709</v>
      </c>
      <c r="G1848" s="10">
        <v>43890</v>
      </c>
      <c r="H1848" t="s">
        <v>987</v>
      </c>
      <c r="I1848" t="s">
        <v>7233</v>
      </c>
      <c r="J1848" t="s">
        <v>1024</v>
      </c>
      <c r="K1848" t="s">
        <v>3351</v>
      </c>
      <c r="N1848" s="30"/>
      <c r="P1848" s="30"/>
      <c r="Q1848" s="30"/>
      <c r="R1848" s="30"/>
      <c r="S1848" s="30"/>
    </row>
    <row r="1849" spans="1:19" x14ac:dyDescent="0.25">
      <c r="A1849" t="s">
        <v>202</v>
      </c>
      <c r="B1849" t="s">
        <v>2232</v>
      </c>
      <c r="C1849" t="s">
        <v>254</v>
      </c>
      <c r="D1849" t="str">
        <f>VLOOKUP(C1849,'Programas-Mestrado'!$C:$D,2,0)</f>
        <v>PPGM</v>
      </c>
      <c r="E1849" t="s">
        <v>517</v>
      </c>
      <c r="F1849" s="10">
        <v>43709</v>
      </c>
      <c r="G1849" s="10">
        <v>43890</v>
      </c>
      <c r="H1849" t="s">
        <v>987</v>
      </c>
      <c r="I1849" t="s">
        <v>7233</v>
      </c>
      <c r="J1849" t="s">
        <v>1030</v>
      </c>
      <c r="K1849" t="s">
        <v>3351</v>
      </c>
      <c r="N1849" s="30"/>
      <c r="P1849" s="30"/>
      <c r="Q1849" s="30"/>
      <c r="R1849" s="30"/>
      <c r="S1849" s="30"/>
    </row>
    <row r="1850" spans="1:19" x14ac:dyDescent="0.25">
      <c r="A1850" t="s">
        <v>194</v>
      </c>
      <c r="B1850" t="s">
        <v>2233</v>
      </c>
      <c r="C1850" t="s">
        <v>254</v>
      </c>
      <c r="D1850" t="str">
        <f>VLOOKUP(C1850,'Programas-Mestrado'!$C:$D,2,0)</f>
        <v>PPGM</v>
      </c>
      <c r="E1850" t="s">
        <v>258</v>
      </c>
      <c r="F1850" s="10">
        <v>43709</v>
      </c>
      <c r="G1850" s="10">
        <v>43830</v>
      </c>
      <c r="H1850" t="s">
        <v>987</v>
      </c>
      <c r="I1850" t="s">
        <v>7233</v>
      </c>
      <c r="J1850" t="s">
        <v>1025</v>
      </c>
      <c r="K1850" t="s">
        <v>3351</v>
      </c>
      <c r="N1850" s="30"/>
      <c r="P1850" s="30"/>
      <c r="Q1850" s="30"/>
      <c r="R1850" s="30"/>
      <c r="S1850" s="30"/>
    </row>
    <row r="1851" spans="1:19" x14ac:dyDescent="0.25">
      <c r="A1851" t="s">
        <v>195</v>
      </c>
      <c r="B1851" t="s">
        <v>2234</v>
      </c>
      <c r="C1851" t="s">
        <v>254</v>
      </c>
      <c r="D1851" t="str">
        <f>VLOOKUP(C1851,'Programas-Mestrado'!$C:$D,2,0)</f>
        <v>PPGM</v>
      </c>
      <c r="E1851" t="s">
        <v>258</v>
      </c>
      <c r="F1851" s="10">
        <v>43709</v>
      </c>
      <c r="G1851" s="10">
        <v>43890</v>
      </c>
      <c r="H1851" t="s">
        <v>987</v>
      </c>
      <c r="I1851" t="s">
        <v>7233</v>
      </c>
      <c r="J1851" t="s">
        <v>1025</v>
      </c>
      <c r="K1851" t="s">
        <v>3351</v>
      </c>
      <c r="N1851" s="30"/>
      <c r="P1851" s="30"/>
      <c r="Q1851" s="30"/>
      <c r="R1851" s="30"/>
      <c r="S1851" s="30"/>
    </row>
    <row r="1852" spans="1:19" x14ac:dyDescent="0.25">
      <c r="A1852" t="s">
        <v>201</v>
      </c>
      <c r="B1852" t="s">
        <v>2235</v>
      </c>
      <c r="C1852" t="s">
        <v>254</v>
      </c>
      <c r="D1852" t="str">
        <f>VLOOKUP(C1852,'Programas-Mestrado'!$C:$D,2,0)</f>
        <v>PPGM</v>
      </c>
      <c r="E1852" t="s">
        <v>258</v>
      </c>
      <c r="F1852" s="10">
        <v>43709</v>
      </c>
      <c r="G1852" s="10">
        <v>43890</v>
      </c>
      <c r="H1852" t="s">
        <v>987</v>
      </c>
      <c r="I1852" t="s">
        <v>7233</v>
      </c>
      <c r="J1852" t="s">
        <v>1025</v>
      </c>
      <c r="K1852" t="s">
        <v>3351</v>
      </c>
      <c r="N1852" s="30"/>
      <c r="P1852" s="30"/>
      <c r="Q1852" s="30"/>
      <c r="R1852" s="30"/>
      <c r="S1852" s="30"/>
    </row>
    <row r="1853" spans="1:19" x14ac:dyDescent="0.25">
      <c r="A1853" t="s">
        <v>290</v>
      </c>
      <c r="B1853" t="s">
        <v>2236</v>
      </c>
      <c r="C1853" t="s">
        <v>227</v>
      </c>
      <c r="D1853" t="str">
        <f>VLOOKUP(C1853,'Programas-Mestrado'!$C:$D,2,0)</f>
        <v>PPGCC</v>
      </c>
      <c r="E1853" t="s">
        <v>517</v>
      </c>
      <c r="F1853" s="10">
        <v>43709</v>
      </c>
      <c r="G1853" s="10">
        <v>43861</v>
      </c>
      <c r="H1853" t="s">
        <v>987</v>
      </c>
      <c r="I1853" t="s">
        <v>7233</v>
      </c>
      <c r="J1853" t="s">
        <v>1025</v>
      </c>
      <c r="K1853" t="s">
        <v>3351</v>
      </c>
      <c r="N1853" s="30"/>
      <c r="P1853" s="30"/>
      <c r="Q1853" s="30"/>
      <c r="R1853" s="30"/>
      <c r="S1853" s="30"/>
    </row>
    <row r="1854" spans="1:19" x14ac:dyDescent="0.25">
      <c r="A1854" t="s">
        <v>1196</v>
      </c>
      <c r="B1854" t="s">
        <v>1522</v>
      </c>
      <c r="C1854" t="s">
        <v>227</v>
      </c>
      <c r="D1854" t="str">
        <f>VLOOKUP(C1854,'Programas-Mestrado'!$C:$D,2,0)</f>
        <v>PPGCC</v>
      </c>
      <c r="E1854" t="s">
        <v>258</v>
      </c>
      <c r="F1854" s="10">
        <v>43891</v>
      </c>
      <c r="G1854" s="10">
        <v>43951</v>
      </c>
      <c r="H1854" t="s">
        <v>987</v>
      </c>
      <c r="I1854" t="s">
        <v>7233</v>
      </c>
      <c r="J1854" t="s">
        <v>1025</v>
      </c>
      <c r="K1854" t="s">
        <v>3351</v>
      </c>
      <c r="N1854" s="30"/>
      <c r="P1854" s="30"/>
      <c r="Q1854" s="30"/>
      <c r="R1854" s="30"/>
      <c r="S1854" s="30"/>
    </row>
    <row r="1855" spans="1:19" x14ac:dyDescent="0.25">
      <c r="A1855" t="s">
        <v>21</v>
      </c>
      <c r="B1855" t="s">
        <v>2237</v>
      </c>
      <c r="C1855" t="s">
        <v>227</v>
      </c>
      <c r="D1855" t="str">
        <f>VLOOKUP(C1855,'Programas-Mestrado'!$C:$D,2,0)</f>
        <v>PPGCC</v>
      </c>
      <c r="E1855" t="s">
        <v>258</v>
      </c>
      <c r="F1855" s="10">
        <v>43709</v>
      </c>
      <c r="G1855" s="10">
        <v>43890</v>
      </c>
      <c r="H1855" t="s">
        <v>987</v>
      </c>
      <c r="I1855" t="s">
        <v>7233</v>
      </c>
      <c r="J1855" t="s">
        <v>1025</v>
      </c>
      <c r="K1855" t="s">
        <v>3351</v>
      </c>
      <c r="N1855" s="30"/>
      <c r="P1855" s="30"/>
      <c r="Q1855" s="30"/>
      <c r="R1855" s="30"/>
      <c r="S1855" s="30"/>
    </row>
    <row r="1856" spans="1:19" x14ac:dyDescent="0.25">
      <c r="A1856" t="s">
        <v>22</v>
      </c>
      <c r="B1856" t="s">
        <v>2238</v>
      </c>
      <c r="C1856" t="s">
        <v>227</v>
      </c>
      <c r="D1856" t="str">
        <f>VLOOKUP(C1856,'Programas-Mestrado'!$C:$D,2,0)</f>
        <v>PPGCC</v>
      </c>
      <c r="E1856" t="s">
        <v>258</v>
      </c>
      <c r="F1856" s="10">
        <v>43709</v>
      </c>
      <c r="G1856" s="10">
        <v>43890</v>
      </c>
      <c r="H1856" t="s">
        <v>987</v>
      </c>
      <c r="I1856" t="s">
        <v>7233</v>
      </c>
      <c r="J1856" t="s">
        <v>1025</v>
      </c>
      <c r="K1856" t="s">
        <v>3351</v>
      </c>
      <c r="N1856" s="30"/>
      <c r="P1856" s="30"/>
      <c r="Q1856" s="30"/>
      <c r="R1856" s="30"/>
      <c r="S1856" s="30"/>
    </row>
    <row r="1857" spans="1:19" x14ac:dyDescent="0.25">
      <c r="A1857" t="s">
        <v>25</v>
      </c>
      <c r="B1857" t="s">
        <v>2239</v>
      </c>
      <c r="C1857" t="s">
        <v>227</v>
      </c>
      <c r="D1857" t="str">
        <f>VLOOKUP(C1857,'Programas-Mestrado'!$C:$D,2,0)</f>
        <v>PPGCC</v>
      </c>
      <c r="E1857" t="s">
        <v>258</v>
      </c>
      <c r="F1857" s="10">
        <v>43709</v>
      </c>
      <c r="G1857" s="10">
        <v>43890</v>
      </c>
      <c r="H1857" t="s">
        <v>987</v>
      </c>
      <c r="I1857" t="s">
        <v>7233</v>
      </c>
      <c r="J1857" t="s">
        <v>1025</v>
      </c>
      <c r="K1857" t="s">
        <v>3351</v>
      </c>
      <c r="N1857" s="30"/>
      <c r="P1857" s="30"/>
      <c r="Q1857" s="30"/>
      <c r="R1857" s="30"/>
      <c r="S1857" s="30"/>
    </row>
    <row r="1858" spans="1:19" x14ac:dyDescent="0.25">
      <c r="A1858" t="s">
        <v>26</v>
      </c>
      <c r="B1858" t="s">
        <v>2240</v>
      </c>
      <c r="C1858" t="s">
        <v>227</v>
      </c>
      <c r="D1858" t="str">
        <f>VLOOKUP(C1858,'Programas-Mestrado'!$C:$D,2,0)</f>
        <v>PPGCC</v>
      </c>
      <c r="E1858" t="s">
        <v>258</v>
      </c>
      <c r="F1858" s="10">
        <v>43709</v>
      </c>
      <c r="G1858" s="10">
        <v>43890</v>
      </c>
      <c r="H1858" t="s">
        <v>987</v>
      </c>
      <c r="I1858" t="s">
        <v>7233</v>
      </c>
      <c r="J1858" t="s">
        <v>1025</v>
      </c>
      <c r="K1858" t="s">
        <v>3351</v>
      </c>
      <c r="N1858" s="30"/>
      <c r="P1858" s="30"/>
      <c r="Q1858" s="30"/>
      <c r="R1858" s="30"/>
      <c r="S1858" s="30"/>
    </row>
    <row r="1859" spans="1:19" x14ac:dyDescent="0.25">
      <c r="A1859" t="s">
        <v>1062</v>
      </c>
      <c r="B1859" t="s">
        <v>1527</v>
      </c>
      <c r="C1859" t="s">
        <v>227</v>
      </c>
      <c r="D1859" t="str">
        <f>VLOOKUP(C1859,'Programas-Mestrado'!$C:$D,2,0)</f>
        <v>PPGCC</v>
      </c>
      <c r="E1859" t="s">
        <v>258</v>
      </c>
      <c r="F1859" s="10">
        <v>43891</v>
      </c>
      <c r="G1859" s="10">
        <v>43951</v>
      </c>
      <c r="H1859" t="s">
        <v>987</v>
      </c>
      <c r="I1859" t="s">
        <v>7233</v>
      </c>
      <c r="J1859" t="s">
        <v>1025</v>
      </c>
      <c r="K1859" t="s">
        <v>3351</v>
      </c>
      <c r="N1859" s="30"/>
      <c r="P1859" s="30"/>
      <c r="Q1859" s="30"/>
      <c r="R1859" s="30"/>
      <c r="S1859" s="30"/>
    </row>
    <row r="1860" spans="1:19" x14ac:dyDescent="0.25">
      <c r="A1860" t="s">
        <v>33</v>
      </c>
      <c r="B1860" t="s">
        <v>2241</v>
      </c>
      <c r="C1860" t="s">
        <v>227</v>
      </c>
      <c r="D1860" t="str">
        <f>VLOOKUP(C1860,'Programas-Mestrado'!$C:$D,2,0)</f>
        <v>PPGCC</v>
      </c>
      <c r="E1860" t="s">
        <v>258</v>
      </c>
      <c r="F1860" s="10">
        <v>43709</v>
      </c>
      <c r="G1860" s="10">
        <v>43890</v>
      </c>
      <c r="H1860" t="s">
        <v>987</v>
      </c>
      <c r="I1860" t="s">
        <v>7233</v>
      </c>
      <c r="J1860" t="s">
        <v>1025</v>
      </c>
      <c r="K1860" t="s">
        <v>3351</v>
      </c>
      <c r="N1860" s="30"/>
      <c r="P1860" s="30"/>
      <c r="Q1860" s="30"/>
      <c r="R1860" s="30"/>
      <c r="S1860" s="30"/>
    </row>
    <row r="1861" spans="1:19" x14ac:dyDescent="0.25">
      <c r="A1861" t="s">
        <v>37</v>
      </c>
      <c r="B1861" t="s">
        <v>2242</v>
      </c>
      <c r="C1861" t="s">
        <v>227</v>
      </c>
      <c r="D1861" t="str">
        <f>VLOOKUP(C1861,'Programas-Mestrado'!$C:$D,2,0)</f>
        <v>PPGCC</v>
      </c>
      <c r="E1861" t="s">
        <v>258</v>
      </c>
      <c r="F1861" s="10">
        <v>43709</v>
      </c>
      <c r="G1861" s="10">
        <v>43890</v>
      </c>
      <c r="H1861" t="s">
        <v>987</v>
      </c>
      <c r="I1861" t="s">
        <v>7233</v>
      </c>
      <c r="J1861" t="s">
        <v>1025</v>
      </c>
      <c r="K1861" t="s">
        <v>3351</v>
      </c>
      <c r="N1861" s="30"/>
      <c r="P1861" s="30"/>
      <c r="Q1861" s="30"/>
      <c r="R1861" s="30"/>
      <c r="S1861" s="30"/>
    </row>
    <row r="1862" spans="1:19" x14ac:dyDescent="0.25">
      <c r="A1862" t="s">
        <v>40</v>
      </c>
      <c r="B1862" t="s">
        <v>2243</v>
      </c>
      <c r="C1862" t="s">
        <v>227</v>
      </c>
      <c r="D1862" t="str">
        <f>VLOOKUP(C1862,'Programas-Mestrado'!$C:$D,2,0)</f>
        <v>PPGCC</v>
      </c>
      <c r="E1862" t="s">
        <v>258</v>
      </c>
      <c r="F1862" s="10">
        <v>43709</v>
      </c>
      <c r="G1862" s="10">
        <v>43890</v>
      </c>
      <c r="H1862" t="s">
        <v>987</v>
      </c>
      <c r="I1862" t="s">
        <v>7233</v>
      </c>
      <c r="J1862" t="s">
        <v>1025</v>
      </c>
      <c r="K1862" t="s">
        <v>3351</v>
      </c>
      <c r="N1862" s="30"/>
      <c r="P1862" s="30"/>
      <c r="Q1862" s="30"/>
      <c r="R1862" s="30"/>
      <c r="S1862" s="30"/>
    </row>
    <row r="1863" spans="1:19" x14ac:dyDescent="0.25">
      <c r="A1863" t="s">
        <v>151</v>
      </c>
      <c r="B1863" t="s">
        <v>2244</v>
      </c>
      <c r="C1863" t="s">
        <v>248</v>
      </c>
      <c r="D1863" t="str">
        <f>VLOOKUP(C1863,'Programas-Mestrado'!$C:$D,2,0)</f>
        <v>PPGF</v>
      </c>
      <c r="E1863" t="s">
        <v>258</v>
      </c>
      <c r="F1863" s="10">
        <v>43709</v>
      </c>
      <c r="G1863" s="10">
        <v>43890</v>
      </c>
      <c r="H1863" t="s">
        <v>987</v>
      </c>
      <c r="I1863" t="s">
        <v>7233</v>
      </c>
      <c r="J1863" t="s">
        <v>1024</v>
      </c>
      <c r="K1863" t="s">
        <v>3351</v>
      </c>
      <c r="N1863" s="30"/>
      <c r="P1863" s="30"/>
      <c r="Q1863" s="30"/>
      <c r="R1863" s="30"/>
      <c r="S1863" s="30"/>
    </row>
    <row r="1864" spans="1:19" x14ac:dyDescent="0.25">
      <c r="A1864" t="s">
        <v>387</v>
      </c>
      <c r="B1864" t="s">
        <v>2245</v>
      </c>
      <c r="C1864" t="s">
        <v>243</v>
      </c>
      <c r="D1864" t="str">
        <f>VLOOKUP(C1864,'Programas-Mestrado'!$C:$D,2,0)</f>
        <v>PPGEU</v>
      </c>
      <c r="E1864" t="s">
        <v>517</v>
      </c>
      <c r="F1864" s="10">
        <v>43709</v>
      </c>
      <c r="G1864" s="10">
        <v>43799</v>
      </c>
      <c r="H1864" t="s">
        <v>987</v>
      </c>
      <c r="I1864" t="s">
        <v>7233</v>
      </c>
      <c r="J1864" t="s">
        <v>1024</v>
      </c>
      <c r="K1864" t="s">
        <v>3351</v>
      </c>
      <c r="N1864" s="30"/>
      <c r="P1864" s="30"/>
      <c r="Q1864" s="30"/>
      <c r="R1864" s="30"/>
      <c r="S1864" s="30"/>
    </row>
    <row r="1865" spans="1:19" x14ac:dyDescent="0.25">
      <c r="A1865" t="s">
        <v>392</v>
      </c>
      <c r="B1865" t="s">
        <v>1562</v>
      </c>
      <c r="C1865" t="s">
        <v>243</v>
      </c>
      <c r="D1865" t="str">
        <f>VLOOKUP(C1865,'Programas-Mestrado'!$C:$D,2,0)</f>
        <v>PPGEU</v>
      </c>
      <c r="E1865" t="s">
        <v>517</v>
      </c>
      <c r="F1865" s="10">
        <v>43709</v>
      </c>
      <c r="G1865" s="10">
        <v>43951</v>
      </c>
      <c r="H1865" t="s">
        <v>987</v>
      </c>
      <c r="I1865" t="s">
        <v>7233</v>
      </c>
      <c r="J1865" t="s">
        <v>1024</v>
      </c>
      <c r="K1865" t="s">
        <v>3351</v>
      </c>
      <c r="N1865" s="30"/>
      <c r="P1865" s="30"/>
      <c r="Q1865" s="30"/>
      <c r="R1865" s="30"/>
      <c r="S1865" s="30"/>
    </row>
    <row r="1866" spans="1:19" x14ac:dyDescent="0.25">
      <c r="A1866" t="s">
        <v>396</v>
      </c>
      <c r="B1866" t="s">
        <v>2246</v>
      </c>
      <c r="C1866" t="s">
        <v>243</v>
      </c>
      <c r="D1866" t="str">
        <f>VLOOKUP(C1866,'Programas-Mestrado'!$C:$D,2,0)</f>
        <v>PPGEU</v>
      </c>
      <c r="E1866" t="s">
        <v>517</v>
      </c>
      <c r="F1866" s="10">
        <v>43709</v>
      </c>
      <c r="G1866" s="10">
        <v>43799</v>
      </c>
      <c r="H1866" t="s">
        <v>987</v>
      </c>
      <c r="I1866" t="s">
        <v>7233</v>
      </c>
      <c r="J1866" t="s">
        <v>1025</v>
      </c>
      <c r="K1866" t="s">
        <v>3351</v>
      </c>
      <c r="N1866" s="30"/>
      <c r="P1866" s="30"/>
      <c r="Q1866" s="30"/>
      <c r="R1866" s="30"/>
      <c r="S1866" s="30"/>
    </row>
    <row r="1867" spans="1:19" x14ac:dyDescent="0.25">
      <c r="A1867" t="s">
        <v>816</v>
      </c>
      <c r="B1867" t="s">
        <v>2247</v>
      </c>
      <c r="C1867" t="s">
        <v>243</v>
      </c>
      <c r="D1867" t="str">
        <f>VLOOKUP(C1867,'Programas-Mestrado'!$C:$D,2,0)</f>
        <v>PPGEU</v>
      </c>
      <c r="E1867" t="s">
        <v>258</v>
      </c>
      <c r="F1867" s="10">
        <v>43709</v>
      </c>
      <c r="G1867" s="10">
        <v>43890</v>
      </c>
      <c r="H1867" t="s">
        <v>987</v>
      </c>
      <c r="I1867" t="s">
        <v>7233</v>
      </c>
      <c r="J1867" t="s">
        <v>1025</v>
      </c>
      <c r="K1867" t="s">
        <v>3351</v>
      </c>
      <c r="N1867" s="30"/>
      <c r="P1867" s="30"/>
      <c r="Q1867" s="30"/>
      <c r="R1867" s="30"/>
      <c r="S1867" s="30"/>
    </row>
    <row r="1868" spans="1:19" x14ac:dyDescent="0.25">
      <c r="A1868" t="s">
        <v>519</v>
      </c>
      <c r="B1868" t="s">
        <v>2248</v>
      </c>
      <c r="C1868" t="s">
        <v>243</v>
      </c>
      <c r="D1868" t="str">
        <f>VLOOKUP(C1868,'Programas-Mestrado'!$C:$D,2,0)</f>
        <v>PPGEU</v>
      </c>
      <c r="E1868" t="s">
        <v>258</v>
      </c>
      <c r="F1868" s="10">
        <v>43709</v>
      </c>
      <c r="G1868" s="10">
        <v>43890</v>
      </c>
      <c r="H1868" t="s">
        <v>987</v>
      </c>
      <c r="I1868" t="s">
        <v>7233</v>
      </c>
      <c r="J1868" t="s">
        <v>1025</v>
      </c>
      <c r="K1868" t="s">
        <v>3351</v>
      </c>
      <c r="N1868" s="30"/>
      <c r="P1868" s="30"/>
      <c r="Q1868" s="30"/>
      <c r="R1868" s="30"/>
      <c r="S1868" s="30"/>
    </row>
    <row r="1869" spans="1:19" x14ac:dyDescent="0.25">
      <c r="A1869" t="s">
        <v>1221</v>
      </c>
      <c r="B1869" t="s">
        <v>1990</v>
      </c>
      <c r="C1869" t="s">
        <v>243</v>
      </c>
      <c r="D1869" t="str">
        <f>VLOOKUP(C1869,'Programas-Mestrado'!$C:$D,2,0)</f>
        <v>PPGEU</v>
      </c>
      <c r="E1869" t="s">
        <v>258</v>
      </c>
      <c r="F1869" s="10">
        <v>43891</v>
      </c>
      <c r="G1869" s="10">
        <v>43951</v>
      </c>
      <c r="H1869" t="s">
        <v>987</v>
      </c>
      <c r="I1869" t="s">
        <v>7233</v>
      </c>
      <c r="J1869" t="s">
        <v>1027</v>
      </c>
      <c r="K1869" t="s">
        <v>3351</v>
      </c>
      <c r="N1869" s="30"/>
      <c r="P1869" s="30"/>
      <c r="Q1869" s="30"/>
      <c r="R1869" s="30"/>
      <c r="S1869" s="30"/>
    </row>
    <row r="1870" spans="1:19" x14ac:dyDescent="0.25">
      <c r="A1870" t="s">
        <v>701</v>
      </c>
      <c r="B1870" t="s">
        <v>2249</v>
      </c>
      <c r="C1870" t="s">
        <v>243</v>
      </c>
      <c r="D1870" t="str">
        <f>VLOOKUP(C1870,'Programas-Mestrado'!$C:$D,2,0)</f>
        <v>PPGEU</v>
      </c>
      <c r="E1870" t="s">
        <v>258</v>
      </c>
      <c r="F1870" s="10">
        <v>43709</v>
      </c>
      <c r="G1870" s="10">
        <v>43861</v>
      </c>
      <c r="H1870" t="s">
        <v>987</v>
      </c>
      <c r="I1870" t="s">
        <v>7233</v>
      </c>
      <c r="J1870" t="s">
        <v>3381</v>
      </c>
      <c r="K1870" t="s">
        <v>3351</v>
      </c>
      <c r="N1870" s="30"/>
      <c r="P1870" s="30"/>
      <c r="Q1870" s="30"/>
      <c r="R1870" s="30"/>
      <c r="S1870" s="30"/>
    </row>
    <row r="1871" spans="1:19" x14ac:dyDescent="0.25">
      <c r="A1871" t="s">
        <v>821</v>
      </c>
      <c r="B1871" t="s">
        <v>2250</v>
      </c>
      <c r="C1871" t="s">
        <v>243</v>
      </c>
      <c r="D1871" t="str">
        <f>VLOOKUP(C1871,'Programas-Mestrado'!$C:$D,2,0)</f>
        <v>PPGEU</v>
      </c>
      <c r="E1871" t="s">
        <v>258</v>
      </c>
      <c r="F1871" s="10">
        <v>43709</v>
      </c>
      <c r="G1871" s="10">
        <v>43890</v>
      </c>
      <c r="H1871" t="s">
        <v>987</v>
      </c>
      <c r="I1871" t="s">
        <v>7233</v>
      </c>
      <c r="J1871" t="s">
        <v>1025</v>
      </c>
      <c r="K1871" t="s">
        <v>3351</v>
      </c>
      <c r="N1871" s="30"/>
      <c r="P1871" s="30"/>
      <c r="Q1871" s="30"/>
      <c r="R1871" s="30"/>
      <c r="S1871" s="30"/>
    </row>
    <row r="1872" spans="1:19" x14ac:dyDescent="0.25">
      <c r="A1872" t="s">
        <v>702</v>
      </c>
      <c r="B1872" t="s">
        <v>2251</v>
      </c>
      <c r="C1872" t="s">
        <v>243</v>
      </c>
      <c r="D1872" t="str">
        <f>VLOOKUP(C1872,'Programas-Mestrado'!$C:$D,2,0)</f>
        <v>PPGEU</v>
      </c>
      <c r="E1872" t="s">
        <v>258</v>
      </c>
      <c r="F1872" s="10">
        <v>43709</v>
      </c>
      <c r="G1872" s="10">
        <v>43890</v>
      </c>
      <c r="H1872" t="s">
        <v>987</v>
      </c>
      <c r="I1872" t="s">
        <v>7233</v>
      </c>
      <c r="J1872" t="s">
        <v>1024</v>
      </c>
      <c r="K1872" t="s">
        <v>3351</v>
      </c>
      <c r="N1872" s="30"/>
      <c r="P1872" s="30"/>
      <c r="Q1872" s="30"/>
      <c r="R1872" s="30"/>
      <c r="S1872" s="30"/>
    </row>
    <row r="1873" spans="1:19" x14ac:dyDescent="0.25">
      <c r="A1873" t="s">
        <v>703</v>
      </c>
      <c r="B1873" t="s">
        <v>2252</v>
      </c>
      <c r="C1873" t="s">
        <v>243</v>
      </c>
      <c r="D1873" t="str">
        <f>VLOOKUP(C1873,'Programas-Mestrado'!$C:$D,2,0)</f>
        <v>PPGEU</v>
      </c>
      <c r="E1873" t="s">
        <v>258</v>
      </c>
      <c r="F1873" s="10">
        <v>43709</v>
      </c>
      <c r="G1873" s="10">
        <v>43890</v>
      </c>
      <c r="H1873" t="s">
        <v>987</v>
      </c>
      <c r="I1873" t="s">
        <v>7233</v>
      </c>
      <c r="J1873" t="s">
        <v>1025</v>
      </c>
      <c r="K1873" t="s">
        <v>3351</v>
      </c>
      <c r="N1873" s="30"/>
      <c r="P1873" s="30"/>
      <c r="Q1873" s="30"/>
      <c r="R1873" s="30"/>
      <c r="S1873" s="30"/>
    </row>
    <row r="1874" spans="1:19" x14ac:dyDescent="0.25">
      <c r="A1874" t="s">
        <v>419</v>
      </c>
      <c r="B1874" t="s">
        <v>2253</v>
      </c>
      <c r="C1874" t="s">
        <v>245</v>
      </c>
      <c r="D1874" t="str">
        <f>VLOOKUP(C1874,'Programas-Mestrado'!$C:$D,2,0)</f>
        <v>PPGECiv</v>
      </c>
      <c r="E1874" t="s">
        <v>517</v>
      </c>
      <c r="F1874" s="10">
        <v>43709</v>
      </c>
      <c r="G1874" s="10">
        <v>43890</v>
      </c>
      <c r="H1874" t="s">
        <v>987</v>
      </c>
      <c r="I1874" t="s">
        <v>7233</v>
      </c>
      <c r="J1874" t="s">
        <v>1024</v>
      </c>
      <c r="K1874" t="s">
        <v>3351</v>
      </c>
      <c r="N1874" s="30"/>
      <c r="P1874" s="30"/>
      <c r="Q1874" s="30"/>
      <c r="R1874" s="30"/>
      <c r="S1874" s="30"/>
    </row>
    <row r="1875" spans="1:19" x14ac:dyDescent="0.25">
      <c r="A1875" t="s">
        <v>922</v>
      </c>
      <c r="B1875" t="s">
        <v>2254</v>
      </c>
      <c r="C1875" t="s">
        <v>245</v>
      </c>
      <c r="D1875" t="str">
        <f>VLOOKUP(C1875,'Programas-Mestrado'!$C:$D,2,0)</f>
        <v>PPGECiv</v>
      </c>
      <c r="E1875" t="s">
        <v>258</v>
      </c>
      <c r="F1875" s="10">
        <v>43709</v>
      </c>
      <c r="G1875" s="10">
        <v>43890</v>
      </c>
      <c r="H1875" t="s">
        <v>987</v>
      </c>
      <c r="I1875" t="s">
        <v>7233</v>
      </c>
      <c r="J1875" t="s">
        <v>1025</v>
      </c>
      <c r="K1875" t="s">
        <v>3351</v>
      </c>
      <c r="N1875" s="30"/>
      <c r="P1875" s="30"/>
      <c r="Q1875" s="30"/>
      <c r="R1875" s="30"/>
      <c r="S1875" s="30"/>
    </row>
    <row r="1876" spans="1:19" x14ac:dyDescent="0.25">
      <c r="A1876" t="s">
        <v>937</v>
      </c>
      <c r="B1876" t="s">
        <v>2255</v>
      </c>
      <c r="C1876" t="s">
        <v>245</v>
      </c>
      <c r="D1876" t="str">
        <f>VLOOKUP(C1876,'Programas-Mestrado'!$C:$D,2,0)</f>
        <v>PPGECiv</v>
      </c>
      <c r="E1876" t="s">
        <v>258</v>
      </c>
      <c r="F1876" s="10">
        <v>43709</v>
      </c>
      <c r="G1876" s="10">
        <v>43890</v>
      </c>
      <c r="H1876" t="s">
        <v>987</v>
      </c>
      <c r="I1876" t="s">
        <v>7233</v>
      </c>
      <c r="J1876" t="s">
        <v>1024</v>
      </c>
      <c r="K1876" t="s">
        <v>3351</v>
      </c>
      <c r="N1876" s="30"/>
      <c r="P1876" s="30"/>
      <c r="Q1876" s="30"/>
      <c r="R1876" s="30"/>
      <c r="S1876" s="30"/>
    </row>
    <row r="1877" spans="1:19" x14ac:dyDescent="0.25">
      <c r="A1877" t="s">
        <v>133</v>
      </c>
      <c r="B1877" t="s">
        <v>2256</v>
      </c>
      <c r="C1877" t="s">
        <v>245</v>
      </c>
      <c r="D1877" t="str">
        <f>VLOOKUP(C1877,'Programas-Mestrado'!$C:$D,2,0)</f>
        <v>PPGECiv</v>
      </c>
      <c r="E1877" t="s">
        <v>258</v>
      </c>
      <c r="F1877" s="10">
        <v>43709</v>
      </c>
      <c r="G1877" s="10">
        <v>43738</v>
      </c>
      <c r="H1877" t="s">
        <v>987</v>
      </c>
      <c r="I1877" t="s">
        <v>7233</v>
      </c>
      <c r="J1877" t="s">
        <v>3381</v>
      </c>
      <c r="K1877" t="s">
        <v>3351</v>
      </c>
      <c r="N1877" s="30"/>
      <c r="P1877" s="30"/>
      <c r="Q1877" s="30"/>
      <c r="R1877" s="30"/>
      <c r="S1877" s="30"/>
    </row>
    <row r="1878" spans="1:19" x14ac:dyDescent="0.25">
      <c r="A1878" t="s">
        <v>134</v>
      </c>
      <c r="B1878" t="s">
        <v>2257</v>
      </c>
      <c r="C1878" t="s">
        <v>245</v>
      </c>
      <c r="D1878" t="str">
        <f>VLOOKUP(C1878,'Programas-Mestrado'!$C:$D,2,0)</f>
        <v>PPGECiv</v>
      </c>
      <c r="E1878" t="s">
        <v>258</v>
      </c>
      <c r="F1878" s="10">
        <v>43709</v>
      </c>
      <c r="G1878" s="10">
        <v>43890</v>
      </c>
      <c r="H1878" t="s">
        <v>987</v>
      </c>
      <c r="I1878" t="s">
        <v>7233</v>
      </c>
      <c r="J1878" t="s">
        <v>1024</v>
      </c>
      <c r="K1878" t="s">
        <v>3351</v>
      </c>
      <c r="N1878" s="30"/>
      <c r="P1878" s="30"/>
      <c r="Q1878" s="30"/>
      <c r="R1878" s="30"/>
      <c r="S1878" s="30"/>
    </row>
    <row r="1879" spans="1:19" x14ac:dyDescent="0.25">
      <c r="A1879" t="s">
        <v>135</v>
      </c>
      <c r="B1879" t="s">
        <v>2258</v>
      </c>
      <c r="C1879" t="s">
        <v>245</v>
      </c>
      <c r="D1879" t="str">
        <f>VLOOKUP(C1879,'Programas-Mestrado'!$C:$D,2,0)</f>
        <v>PPGECiv</v>
      </c>
      <c r="E1879" t="s">
        <v>258</v>
      </c>
      <c r="F1879" s="10">
        <v>43709</v>
      </c>
      <c r="G1879" s="10">
        <v>43890</v>
      </c>
      <c r="H1879" t="s">
        <v>987</v>
      </c>
      <c r="I1879" t="s">
        <v>7233</v>
      </c>
      <c r="J1879" t="s">
        <v>1024</v>
      </c>
      <c r="K1879" t="s">
        <v>3351</v>
      </c>
      <c r="N1879" s="30"/>
      <c r="P1879" s="30"/>
      <c r="Q1879" s="30"/>
      <c r="R1879" s="30"/>
      <c r="S1879" s="30"/>
    </row>
    <row r="1880" spans="1:19" x14ac:dyDescent="0.25">
      <c r="A1880" t="s">
        <v>801</v>
      </c>
      <c r="B1880" t="s">
        <v>2259</v>
      </c>
      <c r="C1880" t="s">
        <v>245</v>
      </c>
      <c r="D1880" t="str">
        <f>VLOOKUP(C1880,'Programas-Mestrado'!$C:$D,2,0)</f>
        <v>PPGECiv</v>
      </c>
      <c r="E1880" t="s">
        <v>258</v>
      </c>
      <c r="F1880" s="10">
        <v>43709</v>
      </c>
      <c r="G1880" s="10">
        <v>43861</v>
      </c>
      <c r="H1880" t="s">
        <v>987</v>
      </c>
      <c r="I1880" t="s">
        <v>7233</v>
      </c>
      <c r="J1880" t="s">
        <v>1023</v>
      </c>
      <c r="K1880" t="s">
        <v>3351</v>
      </c>
      <c r="N1880" s="30"/>
      <c r="P1880" s="30"/>
      <c r="Q1880" s="30"/>
      <c r="R1880" s="30"/>
      <c r="S1880" s="30"/>
    </row>
    <row r="1881" spans="1:19" x14ac:dyDescent="0.25">
      <c r="A1881" t="s">
        <v>137</v>
      </c>
      <c r="B1881" t="s">
        <v>2260</v>
      </c>
      <c r="C1881" t="s">
        <v>245</v>
      </c>
      <c r="D1881" t="str">
        <f>VLOOKUP(C1881,'Programas-Mestrado'!$C:$D,2,0)</f>
        <v>PPGECiv</v>
      </c>
      <c r="E1881" t="s">
        <v>258</v>
      </c>
      <c r="F1881" s="10">
        <v>43709</v>
      </c>
      <c r="G1881" s="10">
        <v>43890</v>
      </c>
      <c r="H1881" t="s">
        <v>987</v>
      </c>
      <c r="I1881" t="s">
        <v>7233</v>
      </c>
      <c r="J1881" t="s">
        <v>1024</v>
      </c>
      <c r="K1881" t="s">
        <v>3351</v>
      </c>
      <c r="N1881" s="30"/>
      <c r="P1881" s="30"/>
      <c r="Q1881" s="30"/>
      <c r="R1881" s="30"/>
      <c r="S1881" s="30"/>
    </row>
    <row r="1882" spans="1:19" x14ac:dyDescent="0.25">
      <c r="A1882" t="s">
        <v>278</v>
      </c>
      <c r="B1882" t="s">
        <v>2261</v>
      </c>
      <c r="C1882" t="s">
        <v>225</v>
      </c>
      <c r="D1882" t="str">
        <f>VLOOKUP(C1882,'Programas-Mestrado'!$C:$D,2,0)</f>
        <v>PPGBiotec</v>
      </c>
      <c r="E1882" t="s">
        <v>517</v>
      </c>
      <c r="F1882" s="10">
        <v>43709</v>
      </c>
      <c r="G1882" s="10">
        <v>43738</v>
      </c>
      <c r="H1882" t="s">
        <v>987</v>
      </c>
      <c r="I1882" t="s">
        <v>7233</v>
      </c>
      <c r="J1882" t="s">
        <v>1024</v>
      </c>
      <c r="K1882" t="s">
        <v>3351</v>
      </c>
      <c r="N1882" s="30"/>
      <c r="P1882" s="30"/>
      <c r="Q1882" s="30"/>
      <c r="R1882" s="30"/>
      <c r="S1882" s="30"/>
    </row>
    <row r="1883" spans="1:19" x14ac:dyDescent="0.25">
      <c r="A1883" t="s">
        <v>282</v>
      </c>
      <c r="B1883" t="s">
        <v>2262</v>
      </c>
      <c r="C1883" t="s">
        <v>225</v>
      </c>
      <c r="D1883" t="str">
        <f>VLOOKUP(C1883,'Programas-Mestrado'!$C:$D,2,0)</f>
        <v>PPGBiotec</v>
      </c>
      <c r="E1883" t="s">
        <v>517</v>
      </c>
      <c r="F1883" s="10">
        <v>43709</v>
      </c>
      <c r="G1883" s="10">
        <v>43738</v>
      </c>
      <c r="H1883" t="s">
        <v>987</v>
      </c>
      <c r="I1883" t="s">
        <v>7233</v>
      </c>
      <c r="J1883" t="s">
        <v>1024</v>
      </c>
      <c r="K1883" t="s">
        <v>3351</v>
      </c>
      <c r="N1883" s="30"/>
      <c r="P1883" s="30"/>
      <c r="Q1883" s="30"/>
      <c r="R1883" s="30"/>
      <c r="S1883" s="30"/>
    </row>
    <row r="1884" spans="1:19" x14ac:dyDescent="0.25">
      <c r="A1884" t="s">
        <v>856</v>
      </c>
      <c r="B1884" t="s">
        <v>2263</v>
      </c>
      <c r="C1884" t="s">
        <v>253</v>
      </c>
      <c r="D1884" t="str">
        <f>VLOOKUP(C1884,'Programas-Mestrado'!$C:$D,2,0)</f>
        <v>PPGL</v>
      </c>
      <c r="E1884" t="s">
        <v>258</v>
      </c>
      <c r="F1884" s="10">
        <v>43709</v>
      </c>
      <c r="G1884" s="10">
        <v>43830</v>
      </c>
      <c r="H1884" t="s">
        <v>987</v>
      </c>
      <c r="I1884" t="s">
        <v>7233</v>
      </c>
      <c r="J1884" t="s">
        <v>1023</v>
      </c>
      <c r="K1884" t="s">
        <v>3351</v>
      </c>
      <c r="N1884" s="30"/>
      <c r="P1884" s="30"/>
      <c r="Q1884" s="30"/>
      <c r="R1884" s="30"/>
      <c r="S1884" s="30"/>
    </row>
    <row r="1885" spans="1:19" x14ac:dyDescent="0.25">
      <c r="A1885" t="s">
        <v>183</v>
      </c>
      <c r="B1885" t="s">
        <v>2264</v>
      </c>
      <c r="C1885" t="s">
        <v>253</v>
      </c>
      <c r="D1885" t="str">
        <f>VLOOKUP(C1885,'Programas-Mestrado'!$C:$D,2,0)</f>
        <v>PPGL</v>
      </c>
      <c r="E1885" t="s">
        <v>258</v>
      </c>
      <c r="F1885" s="10">
        <v>43709</v>
      </c>
      <c r="G1885" s="10">
        <v>43890</v>
      </c>
      <c r="H1885" t="s">
        <v>987</v>
      </c>
      <c r="I1885" t="s">
        <v>7233</v>
      </c>
      <c r="J1885" t="s">
        <v>1024</v>
      </c>
      <c r="K1885" t="s">
        <v>3351</v>
      </c>
      <c r="N1885" s="30"/>
      <c r="P1885" s="30"/>
      <c r="Q1885" s="30"/>
      <c r="R1885" s="30"/>
      <c r="S1885" s="30"/>
    </row>
    <row r="1886" spans="1:19" x14ac:dyDescent="0.25">
      <c r="A1886" t="s">
        <v>186</v>
      </c>
      <c r="B1886" t="s">
        <v>2265</v>
      </c>
      <c r="C1886" t="s">
        <v>253</v>
      </c>
      <c r="D1886" t="str">
        <f>VLOOKUP(C1886,'Programas-Mestrado'!$C:$D,2,0)</f>
        <v>PPGL</v>
      </c>
      <c r="E1886" t="s">
        <v>258</v>
      </c>
      <c r="F1886" s="10">
        <v>43709</v>
      </c>
      <c r="G1886" s="10">
        <v>43890</v>
      </c>
      <c r="H1886" t="s">
        <v>987</v>
      </c>
      <c r="I1886" t="s">
        <v>7233</v>
      </c>
      <c r="J1886" t="s">
        <v>1025</v>
      </c>
      <c r="K1886" t="s">
        <v>3351</v>
      </c>
      <c r="N1886" s="30"/>
      <c r="P1886" s="30"/>
      <c r="Q1886" s="30"/>
      <c r="R1886" s="30"/>
      <c r="S1886" s="30"/>
    </row>
    <row r="1887" spans="1:19" x14ac:dyDescent="0.25">
      <c r="A1887" t="s">
        <v>189</v>
      </c>
      <c r="B1887" t="s">
        <v>2266</v>
      </c>
      <c r="C1887" t="s">
        <v>253</v>
      </c>
      <c r="D1887" t="str">
        <f>VLOOKUP(C1887,'Programas-Mestrado'!$C:$D,2,0)</f>
        <v>PPGL</v>
      </c>
      <c r="E1887" t="s">
        <v>258</v>
      </c>
      <c r="F1887" s="10">
        <v>43709</v>
      </c>
      <c r="G1887" s="10">
        <v>43890</v>
      </c>
      <c r="H1887" t="s">
        <v>987</v>
      </c>
      <c r="I1887" t="s">
        <v>7233</v>
      </c>
      <c r="J1887" t="s">
        <v>1025</v>
      </c>
      <c r="K1887" t="s">
        <v>3351</v>
      </c>
      <c r="N1887" s="30"/>
      <c r="P1887" s="30"/>
      <c r="Q1887" s="30"/>
      <c r="R1887" s="30"/>
      <c r="S1887" s="30"/>
    </row>
    <row r="1888" spans="1:19" x14ac:dyDescent="0.25">
      <c r="A1888" t="s">
        <v>191</v>
      </c>
      <c r="B1888" t="s">
        <v>2267</v>
      </c>
      <c r="C1888" t="s">
        <v>253</v>
      </c>
      <c r="D1888" t="str">
        <f>VLOOKUP(C1888,'Programas-Mestrado'!$C:$D,2,0)</f>
        <v>PPGL</v>
      </c>
      <c r="E1888" t="s">
        <v>258</v>
      </c>
      <c r="F1888" s="10">
        <v>43709</v>
      </c>
      <c r="G1888" s="10">
        <v>43890</v>
      </c>
      <c r="H1888" t="s">
        <v>987</v>
      </c>
      <c r="I1888" t="s">
        <v>7233</v>
      </c>
      <c r="J1888" t="s">
        <v>1025</v>
      </c>
      <c r="K1888" t="s">
        <v>3351</v>
      </c>
      <c r="N1888" s="30"/>
      <c r="P1888" s="30"/>
      <c r="Q1888" s="30"/>
      <c r="R1888" s="30"/>
      <c r="S1888" s="30"/>
    </row>
    <row r="1889" spans="1:19" x14ac:dyDescent="0.25">
      <c r="A1889" t="s">
        <v>322</v>
      </c>
      <c r="B1889" t="s">
        <v>2268</v>
      </c>
      <c r="C1889" t="s">
        <v>234</v>
      </c>
      <c r="D1889" t="str">
        <f>VLOOKUP(C1889,'Programas-Mestrado'!$C:$D,2,0)</f>
        <v>PPGCTS</v>
      </c>
      <c r="E1889" t="s">
        <v>517</v>
      </c>
      <c r="F1889" s="10">
        <v>43709</v>
      </c>
      <c r="G1889" s="10">
        <v>43830</v>
      </c>
      <c r="H1889" t="s">
        <v>987</v>
      </c>
      <c r="I1889" t="s">
        <v>7233</v>
      </c>
      <c r="J1889" t="s">
        <v>1024</v>
      </c>
      <c r="K1889" t="s">
        <v>3351</v>
      </c>
      <c r="N1889" s="30"/>
      <c r="P1889" s="30"/>
      <c r="Q1889" s="30"/>
      <c r="R1889" s="30"/>
      <c r="S1889" s="30"/>
    </row>
    <row r="1890" spans="1:19" x14ac:dyDescent="0.25">
      <c r="A1890" t="s">
        <v>1189</v>
      </c>
      <c r="B1890" t="s">
        <v>2269</v>
      </c>
      <c r="C1890" t="s">
        <v>234</v>
      </c>
      <c r="D1890" t="str">
        <f>VLOOKUP(C1890,'Programas-Mestrado'!$C:$D,2,0)</f>
        <v>PPGCTS</v>
      </c>
      <c r="E1890" t="s">
        <v>258</v>
      </c>
      <c r="F1890" s="10">
        <v>43709</v>
      </c>
      <c r="G1890" s="10">
        <v>43890</v>
      </c>
      <c r="H1890" t="s">
        <v>987</v>
      </c>
      <c r="I1890" t="s">
        <v>7233</v>
      </c>
      <c r="J1890" t="s">
        <v>1024</v>
      </c>
      <c r="K1890" t="s">
        <v>3351</v>
      </c>
      <c r="N1890" s="30"/>
      <c r="P1890" s="30"/>
      <c r="Q1890" s="30"/>
      <c r="R1890" s="30"/>
      <c r="S1890" s="30"/>
    </row>
    <row r="1891" spans="1:19" x14ac:dyDescent="0.25">
      <c r="A1891" t="s">
        <v>63</v>
      </c>
      <c r="B1891" t="s">
        <v>2270</v>
      </c>
      <c r="C1891" t="s">
        <v>234</v>
      </c>
      <c r="D1891" t="str">
        <f>VLOOKUP(C1891,'Programas-Mestrado'!$C:$D,2,0)</f>
        <v>PPGCTS</v>
      </c>
      <c r="E1891" t="s">
        <v>258</v>
      </c>
      <c r="F1891" s="10">
        <v>43709</v>
      </c>
      <c r="G1891" s="10">
        <v>43830</v>
      </c>
      <c r="H1891" t="s">
        <v>987</v>
      </c>
      <c r="I1891" t="s">
        <v>7233</v>
      </c>
      <c r="J1891" t="s">
        <v>1024</v>
      </c>
      <c r="K1891" t="s">
        <v>3351</v>
      </c>
      <c r="N1891" s="30"/>
      <c r="P1891" s="30"/>
      <c r="Q1891" s="30"/>
      <c r="R1891" s="30"/>
      <c r="S1891" s="30"/>
    </row>
    <row r="1892" spans="1:19" x14ac:dyDescent="0.25">
      <c r="A1892" t="s">
        <v>1190</v>
      </c>
      <c r="B1892" t="s">
        <v>2271</v>
      </c>
      <c r="C1892" t="s">
        <v>234</v>
      </c>
      <c r="D1892" t="str">
        <f>VLOOKUP(C1892,'Programas-Mestrado'!$C:$D,2,0)</f>
        <v>PPGCTS</v>
      </c>
      <c r="E1892" t="s">
        <v>258</v>
      </c>
      <c r="F1892" s="10">
        <v>43709</v>
      </c>
      <c r="G1892" s="10">
        <v>43890</v>
      </c>
      <c r="H1892" t="s">
        <v>987</v>
      </c>
      <c r="I1892" t="s">
        <v>7233</v>
      </c>
      <c r="J1892" t="s">
        <v>1024</v>
      </c>
      <c r="K1892" t="s">
        <v>3351</v>
      </c>
      <c r="N1892" s="30"/>
      <c r="P1892" s="30"/>
      <c r="Q1892" s="30"/>
      <c r="R1892" s="30"/>
      <c r="S1892" s="30"/>
    </row>
    <row r="1893" spans="1:19" x14ac:dyDescent="0.25">
      <c r="A1893" t="s">
        <v>1127</v>
      </c>
      <c r="B1893" t="s">
        <v>2272</v>
      </c>
      <c r="C1893" t="s">
        <v>234</v>
      </c>
      <c r="D1893" t="str">
        <f>VLOOKUP(C1893,'Programas-Mestrado'!$C:$D,2,0)</f>
        <v>PPGCTS</v>
      </c>
      <c r="E1893" t="s">
        <v>258</v>
      </c>
      <c r="F1893" s="10">
        <v>43709</v>
      </c>
      <c r="G1893" s="10">
        <v>43890</v>
      </c>
      <c r="H1893" t="s">
        <v>987</v>
      </c>
      <c r="I1893" t="s">
        <v>7233</v>
      </c>
      <c r="J1893" t="s">
        <v>1024</v>
      </c>
      <c r="K1893" t="s">
        <v>3351</v>
      </c>
      <c r="N1893" s="30"/>
      <c r="P1893" s="30"/>
      <c r="Q1893" s="30"/>
      <c r="R1893" s="30"/>
      <c r="S1893" s="30"/>
    </row>
    <row r="1894" spans="1:19" x14ac:dyDescent="0.25">
      <c r="A1894" t="s">
        <v>550</v>
      </c>
      <c r="B1894" t="s">
        <v>2273</v>
      </c>
      <c r="C1894" t="s">
        <v>240</v>
      </c>
      <c r="D1894" t="str">
        <f>VLOOKUP(C1894,'Programas-Mestrado'!$C:$D,2,0)</f>
        <v>PPGEnf</v>
      </c>
      <c r="E1894" t="s">
        <v>517</v>
      </c>
      <c r="F1894" s="10">
        <v>43709</v>
      </c>
      <c r="G1894" s="10">
        <v>43890</v>
      </c>
      <c r="H1894" t="s">
        <v>987</v>
      </c>
      <c r="I1894" t="s">
        <v>7233</v>
      </c>
      <c r="J1894" t="s">
        <v>1024</v>
      </c>
      <c r="K1894" t="s">
        <v>3351</v>
      </c>
      <c r="N1894" s="30"/>
      <c r="P1894" s="30"/>
      <c r="Q1894" s="30"/>
      <c r="R1894" s="30"/>
      <c r="S1894" s="30"/>
    </row>
    <row r="1895" spans="1:19" x14ac:dyDescent="0.25">
      <c r="A1895" t="s">
        <v>368</v>
      </c>
      <c r="B1895" t="s">
        <v>2274</v>
      </c>
      <c r="C1895" t="s">
        <v>240</v>
      </c>
      <c r="D1895" t="str">
        <f>VLOOKUP(C1895,'Programas-Mestrado'!$C:$D,2,0)</f>
        <v>PPGEnf</v>
      </c>
      <c r="E1895" t="s">
        <v>517</v>
      </c>
      <c r="F1895" s="10">
        <v>43709</v>
      </c>
      <c r="G1895" s="10">
        <v>43890</v>
      </c>
      <c r="H1895" t="s">
        <v>987</v>
      </c>
      <c r="I1895" t="s">
        <v>7233</v>
      </c>
      <c r="J1895" t="s">
        <v>1024</v>
      </c>
      <c r="K1895" t="s">
        <v>3351</v>
      </c>
      <c r="N1895" s="30"/>
      <c r="P1895" s="30"/>
      <c r="Q1895" s="30"/>
      <c r="R1895" s="30"/>
      <c r="S1895" s="30"/>
    </row>
    <row r="1896" spans="1:19" x14ac:dyDescent="0.25">
      <c r="A1896" t="s">
        <v>552</v>
      </c>
      <c r="B1896" t="s">
        <v>2275</v>
      </c>
      <c r="C1896" t="s">
        <v>240</v>
      </c>
      <c r="D1896" t="str">
        <f>VLOOKUP(C1896,'Programas-Mestrado'!$C:$D,2,0)</f>
        <v>PPGEnf</v>
      </c>
      <c r="E1896" t="s">
        <v>517</v>
      </c>
      <c r="F1896" s="10">
        <v>43709</v>
      </c>
      <c r="G1896" s="10">
        <v>43861</v>
      </c>
      <c r="H1896" t="s">
        <v>987</v>
      </c>
      <c r="I1896" t="s">
        <v>7233</v>
      </c>
      <c r="J1896" t="s">
        <v>1023</v>
      </c>
      <c r="K1896" t="s">
        <v>3351</v>
      </c>
      <c r="N1896" s="30"/>
      <c r="P1896" s="30"/>
      <c r="Q1896" s="30"/>
      <c r="R1896" s="30"/>
      <c r="S1896" s="30"/>
    </row>
    <row r="1897" spans="1:19" x14ac:dyDescent="0.25">
      <c r="A1897" t="s">
        <v>522</v>
      </c>
      <c r="B1897" t="s">
        <v>2276</v>
      </c>
      <c r="C1897" t="s">
        <v>240</v>
      </c>
      <c r="D1897" t="str">
        <f>VLOOKUP(C1897,'Programas-Mestrado'!$C:$D,2,0)</f>
        <v>PPGEnf</v>
      </c>
      <c r="E1897" t="s">
        <v>517</v>
      </c>
      <c r="F1897" s="10">
        <v>43709</v>
      </c>
      <c r="G1897" s="10">
        <v>43738</v>
      </c>
      <c r="H1897" t="s">
        <v>987</v>
      </c>
      <c r="I1897" t="s">
        <v>7233</v>
      </c>
      <c r="J1897" t="s">
        <v>1026</v>
      </c>
      <c r="K1897" t="s">
        <v>3351</v>
      </c>
      <c r="N1897" s="30"/>
      <c r="P1897" s="30"/>
      <c r="Q1897" s="30"/>
      <c r="R1897" s="30"/>
      <c r="S1897" s="30"/>
    </row>
    <row r="1898" spans="1:19" x14ac:dyDescent="0.25">
      <c r="A1898" t="s">
        <v>102</v>
      </c>
      <c r="B1898" t="s">
        <v>1625</v>
      </c>
      <c r="C1898" t="s">
        <v>240</v>
      </c>
      <c r="D1898" t="str">
        <f>VLOOKUP(C1898,'Programas-Mestrado'!$C:$D,2,0)</f>
        <v>PPGEnf</v>
      </c>
      <c r="E1898" t="s">
        <v>517</v>
      </c>
      <c r="F1898" s="10">
        <v>43891</v>
      </c>
      <c r="G1898" s="10">
        <v>43951</v>
      </c>
      <c r="H1898" t="s">
        <v>987</v>
      </c>
      <c r="I1898" t="s">
        <v>7233</v>
      </c>
      <c r="J1898" t="s">
        <v>1025</v>
      </c>
      <c r="K1898" t="s">
        <v>3351</v>
      </c>
      <c r="N1898" s="30"/>
      <c r="P1898" s="30"/>
      <c r="Q1898" s="30"/>
      <c r="R1898" s="30"/>
      <c r="S1898" s="30"/>
    </row>
    <row r="1899" spans="1:19" x14ac:dyDescent="0.25">
      <c r="A1899" t="s">
        <v>895</v>
      </c>
      <c r="B1899" t="s">
        <v>2277</v>
      </c>
      <c r="C1899" t="s">
        <v>240</v>
      </c>
      <c r="D1899" t="str">
        <f>VLOOKUP(C1899,'Programas-Mestrado'!$C:$D,2,0)</f>
        <v>PPGEnf</v>
      </c>
      <c r="E1899" t="s">
        <v>258</v>
      </c>
      <c r="F1899" s="10">
        <v>43709</v>
      </c>
      <c r="G1899" s="10">
        <v>43799</v>
      </c>
      <c r="H1899" t="s">
        <v>987</v>
      </c>
      <c r="I1899" t="s">
        <v>7233</v>
      </c>
      <c r="J1899" t="s">
        <v>1023</v>
      </c>
      <c r="K1899" t="s">
        <v>3351</v>
      </c>
      <c r="N1899" s="30"/>
      <c r="P1899" s="30"/>
      <c r="Q1899" s="30"/>
      <c r="R1899" s="30"/>
      <c r="S1899" s="30"/>
    </row>
    <row r="1900" spans="1:19" x14ac:dyDescent="0.25">
      <c r="A1900" t="s">
        <v>795</v>
      </c>
      <c r="B1900" t="s">
        <v>2278</v>
      </c>
      <c r="C1900" t="s">
        <v>240</v>
      </c>
      <c r="D1900" t="str">
        <f>VLOOKUP(C1900,'Programas-Mestrado'!$C:$D,2,0)</f>
        <v>PPGEnf</v>
      </c>
      <c r="E1900" t="s">
        <v>258</v>
      </c>
      <c r="F1900" s="10">
        <v>43709</v>
      </c>
      <c r="G1900" s="10">
        <v>43830</v>
      </c>
      <c r="H1900" t="s">
        <v>987</v>
      </c>
      <c r="I1900" t="s">
        <v>7233</v>
      </c>
      <c r="J1900" t="s">
        <v>1023</v>
      </c>
      <c r="K1900" t="s">
        <v>3351</v>
      </c>
      <c r="N1900" s="30"/>
      <c r="P1900" s="30"/>
      <c r="Q1900" s="30"/>
      <c r="R1900" s="30"/>
      <c r="S1900" s="30"/>
    </row>
    <row r="1901" spans="1:19" x14ac:dyDescent="0.25">
      <c r="A1901" t="s">
        <v>102</v>
      </c>
      <c r="B1901" t="s">
        <v>2279</v>
      </c>
      <c r="C1901" t="s">
        <v>240</v>
      </c>
      <c r="D1901" t="str">
        <f>VLOOKUP(C1901,'Programas-Mestrado'!$C:$D,2,0)</f>
        <v>PPGEnf</v>
      </c>
      <c r="E1901" t="s">
        <v>258</v>
      </c>
      <c r="F1901" s="10">
        <v>43709</v>
      </c>
      <c r="G1901" s="10">
        <v>43890</v>
      </c>
      <c r="H1901" t="s">
        <v>987</v>
      </c>
      <c r="I1901" t="s">
        <v>7233</v>
      </c>
      <c r="J1901" t="s">
        <v>1024</v>
      </c>
      <c r="K1901" t="s">
        <v>3351</v>
      </c>
      <c r="N1901" s="30"/>
      <c r="P1901" s="30"/>
      <c r="Q1901" s="30"/>
      <c r="R1901" s="30"/>
      <c r="S1901" s="30"/>
    </row>
    <row r="1902" spans="1:19" x14ac:dyDescent="0.25">
      <c r="A1902" t="s">
        <v>1091</v>
      </c>
      <c r="B1902" t="s">
        <v>1638</v>
      </c>
      <c r="C1902" t="s">
        <v>240</v>
      </c>
      <c r="D1902" t="str">
        <f>VLOOKUP(C1902,'Programas-Mestrado'!$C:$D,2,0)</f>
        <v>PPGEnf</v>
      </c>
      <c r="E1902" t="s">
        <v>258</v>
      </c>
      <c r="F1902" s="10">
        <v>43891</v>
      </c>
      <c r="G1902" s="10">
        <v>43982</v>
      </c>
      <c r="H1902" t="s">
        <v>987</v>
      </c>
      <c r="I1902" t="s">
        <v>7233</v>
      </c>
      <c r="J1902" t="s">
        <v>1026</v>
      </c>
      <c r="K1902" t="s">
        <v>3351</v>
      </c>
      <c r="N1902" s="30"/>
      <c r="P1902" s="30"/>
      <c r="Q1902" s="30"/>
      <c r="R1902" s="30"/>
      <c r="S1902" s="30"/>
    </row>
    <row r="1903" spans="1:19" x14ac:dyDescent="0.25">
      <c r="A1903" t="s">
        <v>921</v>
      </c>
      <c r="B1903" t="s">
        <v>2280</v>
      </c>
      <c r="C1903" t="s">
        <v>240</v>
      </c>
      <c r="D1903" t="str">
        <f>VLOOKUP(C1903,'Programas-Mestrado'!$C:$D,2,0)</f>
        <v>PPGEnf</v>
      </c>
      <c r="E1903" t="s">
        <v>258</v>
      </c>
      <c r="F1903" s="10">
        <v>43709</v>
      </c>
      <c r="G1903" s="10">
        <v>43890</v>
      </c>
      <c r="H1903" t="s">
        <v>987</v>
      </c>
      <c r="I1903" t="s">
        <v>7233</v>
      </c>
      <c r="J1903" t="s">
        <v>1024</v>
      </c>
      <c r="K1903" t="s">
        <v>3351</v>
      </c>
      <c r="N1903" s="30"/>
      <c r="P1903" s="30"/>
      <c r="Q1903" s="30"/>
      <c r="R1903" s="30"/>
      <c r="S1903" s="30"/>
    </row>
    <row r="1904" spans="1:19" x14ac:dyDescent="0.25">
      <c r="A1904" t="s">
        <v>103</v>
      </c>
      <c r="B1904" t="s">
        <v>2281</v>
      </c>
      <c r="C1904" t="s">
        <v>240</v>
      </c>
      <c r="D1904" t="str">
        <f>VLOOKUP(C1904,'Programas-Mestrado'!$C:$D,2,0)</f>
        <v>PPGEnf</v>
      </c>
      <c r="E1904" t="s">
        <v>258</v>
      </c>
      <c r="F1904" s="10">
        <v>43709</v>
      </c>
      <c r="G1904" s="10">
        <v>43890</v>
      </c>
      <c r="H1904" t="s">
        <v>987</v>
      </c>
      <c r="I1904" t="s">
        <v>7233</v>
      </c>
      <c r="J1904" t="s">
        <v>1024</v>
      </c>
      <c r="K1904" t="s">
        <v>3351</v>
      </c>
      <c r="N1904" s="30"/>
      <c r="P1904" s="30"/>
      <c r="Q1904" s="30"/>
      <c r="R1904" s="30"/>
      <c r="S1904" s="30"/>
    </row>
    <row r="1905" spans="1:19" x14ac:dyDescent="0.25">
      <c r="A1905" t="s">
        <v>104</v>
      </c>
      <c r="B1905" t="s">
        <v>2282</v>
      </c>
      <c r="C1905" t="s">
        <v>240</v>
      </c>
      <c r="D1905" t="str">
        <f>VLOOKUP(C1905,'Programas-Mestrado'!$C:$D,2,0)</f>
        <v>PPGEnf</v>
      </c>
      <c r="E1905" t="s">
        <v>258</v>
      </c>
      <c r="F1905" s="10">
        <v>43709</v>
      </c>
      <c r="G1905" s="10">
        <v>43890</v>
      </c>
      <c r="H1905" t="s">
        <v>987</v>
      </c>
      <c r="I1905" t="s">
        <v>7233</v>
      </c>
      <c r="J1905" t="s">
        <v>1024</v>
      </c>
      <c r="K1905" t="s">
        <v>3351</v>
      </c>
      <c r="N1905" s="30"/>
      <c r="P1905" s="30"/>
      <c r="Q1905" s="30"/>
      <c r="R1905" s="30"/>
      <c r="S1905" s="30"/>
    </row>
    <row r="1906" spans="1:19" x14ac:dyDescent="0.25">
      <c r="A1906" t="s">
        <v>77</v>
      </c>
      <c r="B1906" t="s">
        <v>2283</v>
      </c>
      <c r="C1906" t="s">
        <v>236</v>
      </c>
      <c r="D1906" t="str">
        <f>VLOOKUP(C1906,'Programas-Mestrado'!$C:$D,2,0)</f>
        <v>PPGEc-So</v>
      </c>
      <c r="E1906" t="s">
        <v>258</v>
      </c>
      <c r="F1906" s="10">
        <v>43709</v>
      </c>
      <c r="G1906" s="10">
        <v>43861</v>
      </c>
      <c r="H1906" t="s">
        <v>987</v>
      </c>
      <c r="I1906" t="s">
        <v>7233</v>
      </c>
      <c r="J1906" t="s">
        <v>1025</v>
      </c>
      <c r="K1906" t="s">
        <v>3351</v>
      </c>
      <c r="N1906" s="30"/>
      <c r="P1906" s="30"/>
      <c r="Q1906" s="30"/>
      <c r="R1906" s="30"/>
      <c r="S1906" s="30"/>
    </row>
    <row r="1907" spans="1:19" x14ac:dyDescent="0.25">
      <c r="A1907" t="s">
        <v>691</v>
      </c>
      <c r="B1907" t="s">
        <v>2284</v>
      </c>
      <c r="C1907" t="s">
        <v>236</v>
      </c>
      <c r="D1907" t="str">
        <f>VLOOKUP(C1907,'Programas-Mestrado'!$C:$D,2,0)</f>
        <v>PPGEc-So</v>
      </c>
      <c r="E1907" t="s">
        <v>258</v>
      </c>
      <c r="F1907" s="10">
        <v>43709</v>
      </c>
      <c r="G1907" s="10">
        <v>43861</v>
      </c>
      <c r="H1907" t="s">
        <v>987</v>
      </c>
      <c r="I1907" t="s">
        <v>7233</v>
      </c>
      <c r="J1907" t="s">
        <v>1025</v>
      </c>
      <c r="K1907" t="s">
        <v>3351</v>
      </c>
      <c r="N1907" s="30"/>
      <c r="P1907" s="30"/>
      <c r="Q1907" s="30"/>
      <c r="R1907" s="30"/>
      <c r="S1907" s="30"/>
    </row>
    <row r="1908" spans="1:19" x14ac:dyDescent="0.25">
      <c r="A1908" t="s">
        <v>692</v>
      </c>
      <c r="B1908" t="s">
        <v>2285</v>
      </c>
      <c r="C1908" t="s">
        <v>236</v>
      </c>
      <c r="D1908" t="str">
        <f>VLOOKUP(C1908,'Programas-Mestrado'!$C:$D,2,0)</f>
        <v>PPGEc-So</v>
      </c>
      <c r="E1908" t="s">
        <v>258</v>
      </c>
      <c r="F1908" s="10">
        <v>43709</v>
      </c>
      <c r="G1908" s="10">
        <v>43861</v>
      </c>
      <c r="H1908" t="s">
        <v>987</v>
      </c>
      <c r="I1908" t="s">
        <v>7233</v>
      </c>
      <c r="J1908" t="s">
        <v>1025</v>
      </c>
      <c r="K1908" t="s">
        <v>3351</v>
      </c>
      <c r="N1908" s="30"/>
      <c r="P1908" s="30"/>
      <c r="Q1908" s="30"/>
      <c r="R1908" s="30"/>
      <c r="S1908" s="30"/>
    </row>
    <row r="1909" spans="1:19" x14ac:dyDescent="0.25">
      <c r="A1909" t="s">
        <v>693</v>
      </c>
      <c r="B1909" t="s">
        <v>2286</v>
      </c>
      <c r="C1909" t="s">
        <v>236</v>
      </c>
      <c r="D1909" t="str">
        <f>VLOOKUP(C1909,'Programas-Mestrado'!$C:$D,2,0)</f>
        <v>PPGEc-So</v>
      </c>
      <c r="E1909" t="s">
        <v>258</v>
      </c>
      <c r="F1909" s="10">
        <v>43709</v>
      </c>
      <c r="G1909" s="10">
        <v>43861</v>
      </c>
      <c r="H1909" t="s">
        <v>987</v>
      </c>
      <c r="I1909" t="s">
        <v>7233</v>
      </c>
      <c r="J1909" t="s">
        <v>1025</v>
      </c>
      <c r="K1909" t="s">
        <v>3351</v>
      </c>
      <c r="N1909" s="30"/>
      <c r="P1909" s="30"/>
      <c r="Q1909" s="30"/>
      <c r="R1909" s="30"/>
      <c r="S1909" s="30"/>
    </row>
    <row r="1910" spans="1:19" x14ac:dyDescent="0.25">
      <c r="A1910" t="s">
        <v>78</v>
      </c>
      <c r="B1910" t="s">
        <v>2287</v>
      </c>
      <c r="C1910" t="s">
        <v>236</v>
      </c>
      <c r="D1910" t="str">
        <f>VLOOKUP(C1910,'Programas-Mestrado'!$C:$D,2,0)</f>
        <v>PPGEc-So</v>
      </c>
      <c r="E1910" t="s">
        <v>258</v>
      </c>
      <c r="F1910" s="10">
        <v>43709</v>
      </c>
      <c r="G1910" s="10">
        <v>43830</v>
      </c>
      <c r="H1910" t="s">
        <v>987</v>
      </c>
      <c r="I1910" t="s">
        <v>7233</v>
      </c>
      <c r="J1910" t="s">
        <v>1025</v>
      </c>
      <c r="K1910" t="s">
        <v>3351</v>
      </c>
      <c r="N1910" s="30"/>
      <c r="P1910" s="30"/>
      <c r="Q1910" s="30"/>
      <c r="R1910" s="30"/>
      <c r="S1910" s="30"/>
    </row>
    <row r="1911" spans="1:19" x14ac:dyDescent="0.25">
      <c r="A1911" t="s">
        <v>79</v>
      </c>
      <c r="B1911" t="s">
        <v>2288</v>
      </c>
      <c r="C1911" t="s">
        <v>236</v>
      </c>
      <c r="D1911" t="str">
        <f>VLOOKUP(C1911,'Programas-Mestrado'!$C:$D,2,0)</f>
        <v>PPGEc-So</v>
      </c>
      <c r="E1911" t="s">
        <v>258</v>
      </c>
      <c r="F1911" s="10">
        <v>43709</v>
      </c>
      <c r="G1911" s="10">
        <v>43861</v>
      </c>
      <c r="H1911" t="s">
        <v>987</v>
      </c>
      <c r="I1911" t="s">
        <v>7233</v>
      </c>
      <c r="J1911" t="s">
        <v>1025</v>
      </c>
      <c r="K1911" t="s">
        <v>3351</v>
      </c>
      <c r="N1911" s="30"/>
      <c r="P1911" s="30"/>
      <c r="Q1911" s="30"/>
      <c r="R1911" s="30"/>
      <c r="S1911" s="30"/>
    </row>
    <row r="1912" spans="1:19" x14ac:dyDescent="0.25">
      <c r="A1912" t="s">
        <v>80</v>
      </c>
      <c r="B1912" t="s">
        <v>2289</v>
      </c>
      <c r="C1912" t="s">
        <v>236</v>
      </c>
      <c r="D1912" t="str">
        <f>VLOOKUP(C1912,'Programas-Mestrado'!$C:$D,2,0)</f>
        <v>PPGEc-So</v>
      </c>
      <c r="E1912" t="s">
        <v>258</v>
      </c>
      <c r="F1912" s="10">
        <v>43709</v>
      </c>
      <c r="G1912" s="10">
        <v>43861</v>
      </c>
      <c r="H1912" t="s">
        <v>987</v>
      </c>
      <c r="I1912" t="s">
        <v>7233</v>
      </c>
      <c r="J1912" t="s">
        <v>1025</v>
      </c>
      <c r="K1912" t="s">
        <v>3351</v>
      </c>
      <c r="N1912" s="30"/>
      <c r="P1912" s="30"/>
      <c r="Q1912" s="30"/>
      <c r="R1912" s="30"/>
      <c r="S1912" s="30"/>
    </row>
    <row r="1913" spans="1:19" x14ac:dyDescent="0.25">
      <c r="A1913" t="s">
        <v>695</v>
      </c>
      <c r="B1913" t="s">
        <v>2290</v>
      </c>
      <c r="C1913" t="s">
        <v>236</v>
      </c>
      <c r="D1913" t="str">
        <f>VLOOKUP(C1913,'Programas-Mestrado'!$C:$D,2,0)</f>
        <v>PPGEc-So</v>
      </c>
      <c r="E1913" t="s">
        <v>258</v>
      </c>
      <c r="F1913" s="10">
        <v>43709</v>
      </c>
      <c r="G1913" s="10">
        <v>43861</v>
      </c>
      <c r="H1913" t="s">
        <v>987</v>
      </c>
      <c r="I1913" t="s">
        <v>7233</v>
      </c>
      <c r="J1913" t="s">
        <v>1025</v>
      </c>
      <c r="K1913" t="s">
        <v>3351</v>
      </c>
      <c r="N1913" s="30"/>
      <c r="P1913" s="30"/>
      <c r="Q1913" s="30"/>
      <c r="R1913" s="30"/>
      <c r="S1913" s="30"/>
    </row>
    <row r="1914" spans="1:19" x14ac:dyDescent="0.25">
      <c r="A1914" t="s">
        <v>780</v>
      </c>
      <c r="B1914" t="s">
        <v>2291</v>
      </c>
      <c r="C1914" t="s">
        <v>236</v>
      </c>
      <c r="D1914" t="str">
        <f>VLOOKUP(C1914,'Programas-Mestrado'!$C:$D,2,0)</f>
        <v>PPGEc-So</v>
      </c>
      <c r="E1914" t="s">
        <v>258</v>
      </c>
      <c r="F1914" s="10">
        <v>43709</v>
      </c>
      <c r="G1914" s="10">
        <v>43890</v>
      </c>
      <c r="H1914" t="s">
        <v>987</v>
      </c>
      <c r="I1914" t="s">
        <v>7233</v>
      </c>
      <c r="J1914" t="s">
        <v>1025</v>
      </c>
      <c r="K1914" t="s">
        <v>3351</v>
      </c>
      <c r="N1914" s="30"/>
      <c r="P1914" s="30"/>
      <c r="Q1914" s="30"/>
      <c r="R1914" s="30"/>
      <c r="S1914" s="30"/>
    </row>
    <row r="1915" spans="1:19" x14ac:dyDescent="0.25">
      <c r="A1915" t="s">
        <v>81</v>
      </c>
      <c r="B1915" t="s">
        <v>2292</v>
      </c>
      <c r="C1915" t="s">
        <v>236</v>
      </c>
      <c r="D1915" t="str">
        <f>VLOOKUP(C1915,'Programas-Mestrado'!$C:$D,2,0)</f>
        <v>PPGEc-So</v>
      </c>
      <c r="E1915" t="s">
        <v>258</v>
      </c>
      <c r="F1915" s="10">
        <v>43709</v>
      </c>
      <c r="G1915" s="10">
        <v>43861</v>
      </c>
      <c r="H1915" t="s">
        <v>987</v>
      </c>
      <c r="I1915" t="s">
        <v>7233</v>
      </c>
      <c r="J1915" t="s">
        <v>1025</v>
      </c>
      <c r="K1915" t="s">
        <v>3351</v>
      </c>
      <c r="N1915" s="30"/>
      <c r="P1915" s="30"/>
      <c r="Q1915" s="30"/>
      <c r="R1915" s="30"/>
      <c r="S1915" s="30"/>
    </row>
    <row r="1916" spans="1:19" x14ac:dyDescent="0.25">
      <c r="A1916" t="s">
        <v>696</v>
      </c>
      <c r="B1916" t="s">
        <v>2293</v>
      </c>
      <c r="C1916" t="s">
        <v>236</v>
      </c>
      <c r="D1916" t="str">
        <f>VLOOKUP(C1916,'Programas-Mestrado'!$C:$D,2,0)</f>
        <v>PPGEc-So</v>
      </c>
      <c r="E1916" t="s">
        <v>258</v>
      </c>
      <c r="F1916" s="10">
        <v>43709</v>
      </c>
      <c r="G1916" s="10">
        <v>43861</v>
      </c>
      <c r="H1916" t="s">
        <v>987</v>
      </c>
      <c r="I1916" t="s">
        <v>7233</v>
      </c>
      <c r="J1916" t="s">
        <v>1025</v>
      </c>
      <c r="K1916" t="s">
        <v>3351</v>
      </c>
      <c r="N1916" s="30"/>
      <c r="P1916" s="30"/>
      <c r="Q1916" s="30"/>
      <c r="R1916" s="30"/>
      <c r="S1916" s="30"/>
    </row>
    <row r="1917" spans="1:19" x14ac:dyDescent="0.25">
      <c r="A1917" t="s">
        <v>697</v>
      </c>
      <c r="B1917" t="s">
        <v>2294</v>
      </c>
      <c r="C1917" t="s">
        <v>236</v>
      </c>
      <c r="D1917" t="str">
        <f>VLOOKUP(C1917,'Programas-Mestrado'!$C:$D,2,0)</f>
        <v>PPGEc-So</v>
      </c>
      <c r="E1917" t="s">
        <v>258</v>
      </c>
      <c r="F1917" s="10">
        <v>43709</v>
      </c>
      <c r="G1917" s="10">
        <v>43861</v>
      </c>
      <c r="H1917" t="s">
        <v>987</v>
      </c>
      <c r="I1917" t="s">
        <v>7233</v>
      </c>
      <c r="J1917" t="s">
        <v>1025</v>
      </c>
      <c r="K1917" t="s">
        <v>3351</v>
      </c>
      <c r="N1917" s="30"/>
      <c r="P1917" s="30"/>
      <c r="Q1917" s="30"/>
      <c r="R1917" s="30"/>
      <c r="S1917" s="30"/>
    </row>
    <row r="1918" spans="1:19" x14ac:dyDescent="0.25">
      <c r="A1918" t="s">
        <v>698</v>
      </c>
      <c r="B1918" t="s">
        <v>2295</v>
      </c>
      <c r="C1918" t="s">
        <v>236</v>
      </c>
      <c r="D1918" t="str">
        <f>VLOOKUP(C1918,'Programas-Mestrado'!$C:$D,2,0)</f>
        <v>PPGEc-So</v>
      </c>
      <c r="E1918" t="s">
        <v>258</v>
      </c>
      <c r="F1918" s="10">
        <v>43709</v>
      </c>
      <c r="G1918" s="10">
        <v>43861</v>
      </c>
      <c r="H1918" t="s">
        <v>987</v>
      </c>
      <c r="I1918" t="s">
        <v>7233</v>
      </c>
      <c r="J1918" t="s">
        <v>1025</v>
      </c>
      <c r="K1918" t="s">
        <v>3351</v>
      </c>
      <c r="N1918" s="30"/>
      <c r="P1918" s="30"/>
      <c r="Q1918" s="30"/>
      <c r="R1918" s="30"/>
      <c r="S1918" s="30"/>
    </row>
    <row r="1919" spans="1:19" x14ac:dyDescent="0.25">
      <c r="A1919" t="s">
        <v>82</v>
      </c>
      <c r="B1919" t="s">
        <v>2296</v>
      </c>
      <c r="C1919" t="s">
        <v>236</v>
      </c>
      <c r="D1919" t="str">
        <f>VLOOKUP(C1919,'Programas-Mestrado'!$C:$D,2,0)</f>
        <v>PPGEc-So</v>
      </c>
      <c r="E1919" t="s">
        <v>258</v>
      </c>
      <c r="F1919" s="10">
        <v>43709</v>
      </c>
      <c r="G1919" s="10">
        <v>43861</v>
      </c>
      <c r="H1919" t="s">
        <v>987</v>
      </c>
      <c r="I1919" t="s">
        <v>7233</v>
      </c>
      <c r="J1919" t="s">
        <v>1025</v>
      </c>
      <c r="K1919" t="s">
        <v>3351</v>
      </c>
      <c r="N1919" s="30"/>
      <c r="P1919" s="30"/>
      <c r="Q1919" s="30"/>
      <c r="R1919" s="30"/>
      <c r="S1919" s="30"/>
    </row>
    <row r="1920" spans="1:19" x14ac:dyDescent="0.25">
      <c r="A1920" t="s">
        <v>532</v>
      </c>
      <c r="B1920" t="s">
        <v>2297</v>
      </c>
      <c r="C1920" t="s">
        <v>257</v>
      </c>
      <c r="D1920" t="str">
        <f>VLOOKUP(C1920,'Programas-Mestrado'!$C:$D,2,0)</f>
        <v>PPGTO</v>
      </c>
      <c r="E1920" t="s">
        <v>517</v>
      </c>
      <c r="F1920" s="10">
        <v>43709</v>
      </c>
      <c r="G1920" s="10">
        <v>43890</v>
      </c>
      <c r="H1920" t="s">
        <v>987</v>
      </c>
      <c r="I1920" t="s">
        <v>7233</v>
      </c>
      <c r="J1920" t="s">
        <v>1024</v>
      </c>
      <c r="K1920" t="s">
        <v>3351</v>
      </c>
      <c r="N1920" s="30"/>
      <c r="P1920" s="30"/>
      <c r="Q1920" s="30"/>
      <c r="R1920" s="30"/>
      <c r="S1920" s="30"/>
    </row>
    <row r="1921" spans="1:19" x14ac:dyDescent="0.25">
      <c r="A1921" t="s">
        <v>673</v>
      </c>
      <c r="B1921" t="s">
        <v>2298</v>
      </c>
      <c r="C1921" t="s">
        <v>257</v>
      </c>
      <c r="D1921" t="str">
        <f>VLOOKUP(C1921,'Programas-Mestrado'!$C:$D,2,0)</f>
        <v>PPGTO</v>
      </c>
      <c r="E1921" t="s">
        <v>258</v>
      </c>
      <c r="F1921" s="10">
        <v>43709</v>
      </c>
      <c r="G1921" s="10">
        <v>43890</v>
      </c>
      <c r="H1921" t="s">
        <v>987</v>
      </c>
      <c r="I1921" t="s">
        <v>7233</v>
      </c>
      <c r="J1921" t="s">
        <v>1024</v>
      </c>
      <c r="K1921" t="s">
        <v>3351</v>
      </c>
      <c r="N1921" s="30"/>
      <c r="P1921" s="30"/>
      <c r="Q1921" s="30"/>
      <c r="R1921" s="30"/>
      <c r="S1921" s="30"/>
    </row>
    <row r="1922" spans="1:19" x14ac:dyDescent="0.25">
      <c r="A1922" t="s">
        <v>218</v>
      </c>
      <c r="B1922" t="s">
        <v>2299</v>
      </c>
      <c r="C1922" t="s">
        <v>257</v>
      </c>
      <c r="D1922" t="str">
        <f>VLOOKUP(C1922,'Programas-Mestrado'!$C:$D,2,0)</f>
        <v>PPGTO</v>
      </c>
      <c r="E1922" t="s">
        <v>258</v>
      </c>
      <c r="F1922" s="10">
        <v>43709</v>
      </c>
      <c r="G1922" s="10">
        <v>43890</v>
      </c>
      <c r="H1922" t="s">
        <v>987</v>
      </c>
      <c r="I1922" t="s">
        <v>7233</v>
      </c>
      <c r="J1922" t="s">
        <v>1024</v>
      </c>
      <c r="K1922" t="s">
        <v>3351</v>
      </c>
      <c r="N1922" s="30"/>
      <c r="P1922" s="30"/>
      <c r="Q1922" s="30"/>
      <c r="R1922" s="30"/>
      <c r="S1922" s="30"/>
    </row>
    <row r="1923" spans="1:19" x14ac:dyDescent="0.25">
      <c r="A1923" t="s">
        <v>868</v>
      </c>
      <c r="B1923" t="s">
        <v>2300</v>
      </c>
      <c r="C1923" t="s">
        <v>257</v>
      </c>
      <c r="D1923" t="str">
        <f>VLOOKUP(C1923,'Programas-Mestrado'!$C:$D,2,0)</f>
        <v>PPGTO</v>
      </c>
      <c r="E1923" t="s">
        <v>258</v>
      </c>
      <c r="F1923" s="10">
        <v>43709</v>
      </c>
      <c r="G1923" s="10">
        <v>43890</v>
      </c>
      <c r="H1923" t="s">
        <v>987</v>
      </c>
      <c r="I1923" t="s">
        <v>7233</v>
      </c>
      <c r="J1923" t="s">
        <v>1026</v>
      </c>
      <c r="K1923" t="s">
        <v>3351</v>
      </c>
      <c r="N1923" s="30"/>
      <c r="P1923" s="30"/>
      <c r="Q1923" s="30"/>
      <c r="R1923" s="30"/>
      <c r="S1923" s="30"/>
    </row>
    <row r="1924" spans="1:19" x14ac:dyDescent="0.25">
      <c r="A1924" t="s">
        <v>220</v>
      </c>
      <c r="B1924" t="s">
        <v>2301</v>
      </c>
      <c r="C1924" t="s">
        <v>257</v>
      </c>
      <c r="D1924" t="str">
        <f>VLOOKUP(C1924,'Programas-Mestrado'!$C:$D,2,0)</f>
        <v>PPGTO</v>
      </c>
      <c r="E1924" t="s">
        <v>258</v>
      </c>
      <c r="F1924" s="10">
        <v>43709</v>
      </c>
      <c r="G1924" s="10">
        <v>43890</v>
      </c>
      <c r="H1924" t="s">
        <v>987</v>
      </c>
      <c r="I1924" t="s">
        <v>7233</v>
      </c>
      <c r="J1924" t="s">
        <v>1024</v>
      </c>
      <c r="K1924" t="s">
        <v>3351</v>
      </c>
      <c r="N1924" s="30"/>
      <c r="P1924" s="30"/>
      <c r="Q1924" s="30"/>
      <c r="R1924" s="30"/>
      <c r="S1924" s="30"/>
    </row>
    <row r="1925" spans="1:19" x14ac:dyDescent="0.25">
      <c r="A1925" t="s">
        <v>1243</v>
      </c>
      <c r="B1925" t="s">
        <v>2014</v>
      </c>
      <c r="C1925" t="s">
        <v>257</v>
      </c>
      <c r="D1925" t="str">
        <f>VLOOKUP(C1925,'Programas-Mestrado'!$C:$D,2,0)</f>
        <v>PPGTO</v>
      </c>
      <c r="E1925" t="s">
        <v>258</v>
      </c>
      <c r="F1925" s="10">
        <v>43891</v>
      </c>
      <c r="G1925" s="10">
        <v>43951</v>
      </c>
      <c r="H1925" t="s">
        <v>987</v>
      </c>
      <c r="I1925" t="s">
        <v>7233</v>
      </c>
      <c r="J1925" t="s">
        <v>1025</v>
      </c>
      <c r="K1925" t="s">
        <v>3351</v>
      </c>
      <c r="N1925" s="30"/>
      <c r="P1925" s="30"/>
      <c r="Q1925" s="30"/>
      <c r="R1925" s="30"/>
      <c r="S1925" s="30"/>
    </row>
    <row r="1926" spans="1:19" x14ac:dyDescent="0.25">
      <c r="A1926" t="s">
        <v>762</v>
      </c>
      <c r="B1926" t="s">
        <v>2076</v>
      </c>
      <c r="C1926" t="s">
        <v>233</v>
      </c>
      <c r="D1926" t="str">
        <f>VLOOKUP(C1926,'Programas-Mestrado'!$C:$D,2,0)</f>
        <v>PIPGCF</v>
      </c>
      <c r="E1926" t="s">
        <v>517</v>
      </c>
      <c r="F1926" s="10">
        <v>43709</v>
      </c>
      <c r="G1926" s="10">
        <v>43890</v>
      </c>
      <c r="H1926" t="s">
        <v>987</v>
      </c>
      <c r="I1926" t="s">
        <v>7233</v>
      </c>
      <c r="J1926" t="s">
        <v>1026</v>
      </c>
      <c r="K1926" t="s">
        <v>3351</v>
      </c>
      <c r="N1926" s="30"/>
      <c r="P1926" s="30"/>
      <c r="Q1926" s="30"/>
      <c r="R1926" s="30"/>
      <c r="S1926" s="30"/>
    </row>
    <row r="1927" spans="1:19" x14ac:dyDescent="0.25">
      <c r="A1927" t="s">
        <v>59</v>
      </c>
      <c r="B1927" t="s">
        <v>2302</v>
      </c>
      <c r="C1927" t="s">
        <v>233</v>
      </c>
      <c r="D1927" t="str">
        <f>VLOOKUP(C1927,'Programas-Mestrado'!$C:$D,2,0)</f>
        <v>PIPGCF</v>
      </c>
      <c r="E1927" t="s">
        <v>258</v>
      </c>
      <c r="F1927" s="10">
        <v>43709</v>
      </c>
      <c r="G1927" s="10">
        <v>43890</v>
      </c>
      <c r="H1927" t="s">
        <v>987</v>
      </c>
      <c r="I1927" t="s">
        <v>7233</v>
      </c>
      <c r="J1927" t="s">
        <v>1025</v>
      </c>
      <c r="K1927" t="s">
        <v>3351</v>
      </c>
      <c r="N1927" s="30"/>
      <c r="P1927" s="30"/>
      <c r="Q1927" s="30"/>
      <c r="R1927" s="30"/>
      <c r="S1927" s="30"/>
    </row>
    <row r="1928" spans="1:19" x14ac:dyDescent="0.25">
      <c r="A1928" t="s">
        <v>105</v>
      </c>
      <c r="B1928" t="s">
        <v>2303</v>
      </c>
      <c r="C1928" t="s">
        <v>241</v>
      </c>
      <c r="D1928" t="str">
        <f>VLOOKUP(C1928,'Programas-Mestrado'!$C:$D,2,0)</f>
        <v>PPGEP-So</v>
      </c>
      <c r="E1928" t="s">
        <v>258</v>
      </c>
      <c r="F1928" s="10">
        <v>43709</v>
      </c>
      <c r="G1928" s="10">
        <v>43921</v>
      </c>
      <c r="H1928" t="s">
        <v>987</v>
      </c>
      <c r="I1928" t="s">
        <v>7233</v>
      </c>
      <c r="J1928" t="s">
        <v>1025</v>
      </c>
      <c r="K1928" t="s">
        <v>3351</v>
      </c>
      <c r="N1928" s="30"/>
      <c r="P1928" s="30"/>
      <c r="Q1928" s="30"/>
      <c r="R1928" s="30"/>
      <c r="S1928" s="30"/>
    </row>
    <row r="1929" spans="1:19" x14ac:dyDescent="0.25">
      <c r="A1929" t="s">
        <v>107</v>
      </c>
      <c r="B1929" t="s">
        <v>2304</v>
      </c>
      <c r="C1929" t="s">
        <v>241</v>
      </c>
      <c r="D1929" t="str">
        <f>VLOOKUP(C1929,'Programas-Mestrado'!$C:$D,2,0)</f>
        <v>PPGEP-So</v>
      </c>
      <c r="E1929" t="s">
        <v>258</v>
      </c>
      <c r="F1929" s="10">
        <v>43709</v>
      </c>
      <c r="G1929" s="10">
        <v>43769</v>
      </c>
      <c r="H1929" t="s">
        <v>987</v>
      </c>
      <c r="I1929" t="s">
        <v>7233</v>
      </c>
      <c r="J1929" t="s">
        <v>1024</v>
      </c>
      <c r="K1929" t="s">
        <v>3351</v>
      </c>
      <c r="N1929" s="30"/>
      <c r="P1929" s="30"/>
      <c r="Q1929" s="30"/>
      <c r="R1929" s="30"/>
      <c r="S1929" s="30"/>
    </row>
    <row r="1930" spans="1:19" x14ac:dyDescent="0.25">
      <c r="A1930" t="s">
        <v>897</v>
      </c>
      <c r="B1930" t="s">
        <v>2305</v>
      </c>
      <c r="C1930" t="s">
        <v>241</v>
      </c>
      <c r="D1930" t="str">
        <f>VLOOKUP(C1930,'Programas-Mestrado'!$C:$D,2,0)</f>
        <v>PPGEP-So</v>
      </c>
      <c r="E1930" t="s">
        <v>258</v>
      </c>
      <c r="F1930" s="10">
        <v>43709</v>
      </c>
      <c r="G1930" s="10">
        <v>43861</v>
      </c>
      <c r="H1930" t="s">
        <v>987</v>
      </c>
      <c r="I1930" t="s">
        <v>7233</v>
      </c>
      <c r="J1930" t="s">
        <v>1027</v>
      </c>
      <c r="K1930" t="s">
        <v>3351</v>
      </c>
      <c r="N1930" s="30"/>
      <c r="P1930" s="30"/>
      <c r="Q1930" s="30"/>
      <c r="R1930" s="30"/>
      <c r="S1930" s="30"/>
    </row>
    <row r="1931" spans="1:19" x14ac:dyDescent="0.25">
      <c r="A1931" t="s">
        <v>109</v>
      </c>
      <c r="B1931" t="s">
        <v>2306</v>
      </c>
      <c r="C1931" t="s">
        <v>241</v>
      </c>
      <c r="D1931" t="str">
        <f>VLOOKUP(C1931,'Programas-Mestrado'!$C:$D,2,0)</f>
        <v>PPGEP-So</v>
      </c>
      <c r="E1931" t="s">
        <v>258</v>
      </c>
      <c r="F1931" s="10">
        <v>43709</v>
      </c>
      <c r="G1931" s="10">
        <v>43799</v>
      </c>
      <c r="H1931" t="s">
        <v>987</v>
      </c>
      <c r="I1931" t="s">
        <v>7233</v>
      </c>
      <c r="J1931" t="s">
        <v>1024</v>
      </c>
      <c r="K1931" t="s">
        <v>3351</v>
      </c>
      <c r="N1931" s="30"/>
      <c r="P1931" s="30"/>
      <c r="Q1931" s="30"/>
      <c r="R1931" s="30"/>
      <c r="S1931" s="30"/>
    </row>
    <row r="1932" spans="1:19" x14ac:dyDescent="0.25">
      <c r="A1932" t="s">
        <v>110</v>
      </c>
      <c r="B1932" t="s">
        <v>2307</v>
      </c>
      <c r="C1932" t="s">
        <v>241</v>
      </c>
      <c r="D1932" t="str">
        <f>VLOOKUP(C1932,'Programas-Mestrado'!$C:$D,2,0)</f>
        <v>PPGEP-So</v>
      </c>
      <c r="E1932" t="s">
        <v>258</v>
      </c>
      <c r="F1932" s="10">
        <v>43709</v>
      </c>
      <c r="G1932" s="10">
        <v>43799</v>
      </c>
      <c r="H1932" t="s">
        <v>987</v>
      </c>
      <c r="I1932" t="s">
        <v>7233</v>
      </c>
      <c r="J1932" t="s">
        <v>1024</v>
      </c>
      <c r="K1932" t="s">
        <v>3351</v>
      </c>
      <c r="N1932" s="30"/>
      <c r="P1932" s="30"/>
      <c r="Q1932" s="30"/>
      <c r="R1932" s="30"/>
      <c r="S1932" s="30"/>
    </row>
    <row r="1933" spans="1:19" x14ac:dyDescent="0.25">
      <c r="A1933" t="s">
        <v>113</v>
      </c>
      <c r="B1933" t="s">
        <v>2308</v>
      </c>
      <c r="C1933" t="s">
        <v>241</v>
      </c>
      <c r="D1933" t="str">
        <f>VLOOKUP(C1933,'Programas-Mestrado'!$C:$D,2,0)</f>
        <v>PPGEP-So</v>
      </c>
      <c r="E1933" t="s">
        <v>258</v>
      </c>
      <c r="F1933" s="10">
        <v>43709</v>
      </c>
      <c r="G1933" s="10">
        <v>43921</v>
      </c>
      <c r="H1933" t="s">
        <v>987</v>
      </c>
      <c r="I1933" t="s">
        <v>7233</v>
      </c>
      <c r="J1933" t="s">
        <v>1024</v>
      </c>
      <c r="K1933" t="s">
        <v>3351</v>
      </c>
      <c r="N1933" s="30"/>
      <c r="P1933" s="30"/>
      <c r="Q1933" s="30"/>
      <c r="R1933" s="30"/>
      <c r="S1933" s="30"/>
    </row>
    <row r="1934" spans="1:19" x14ac:dyDescent="0.25">
      <c r="A1934" t="s">
        <v>115</v>
      </c>
      <c r="B1934" t="s">
        <v>2309</v>
      </c>
      <c r="C1934" t="s">
        <v>241</v>
      </c>
      <c r="D1934" t="str">
        <f>VLOOKUP(C1934,'Programas-Mestrado'!$C:$D,2,0)</f>
        <v>PPGEP-So</v>
      </c>
      <c r="E1934" t="s">
        <v>258</v>
      </c>
      <c r="F1934" s="10">
        <v>43709</v>
      </c>
      <c r="G1934" s="10">
        <v>43921</v>
      </c>
      <c r="H1934" t="s">
        <v>987</v>
      </c>
      <c r="I1934" t="s">
        <v>7233</v>
      </c>
      <c r="J1934" t="s">
        <v>1025</v>
      </c>
      <c r="K1934" t="s">
        <v>3351</v>
      </c>
      <c r="N1934" s="30"/>
      <c r="P1934" s="30"/>
      <c r="Q1934" s="30"/>
      <c r="R1934" s="30"/>
      <c r="S1934" s="30"/>
    </row>
    <row r="1935" spans="1:19" x14ac:dyDescent="0.25">
      <c r="A1935" t="s">
        <v>118</v>
      </c>
      <c r="B1935" t="s">
        <v>2310</v>
      </c>
      <c r="C1935" t="s">
        <v>241</v>
      </c>
      <c r="D1935" t="str">
        <f>VLOOKUP(C1935,'Programas-Mestrado'!$C:$D,2,0)</f>
        <v>PPGEP-So</v>
      </c>
      <c r="E1935" t="s">
        <v>258</v>
      </c>
      <c r="F1935" s="10">
        <v>43709</v>
      </c>
      <c r="G1935" s="10">
        <v>43769</v>
      </c>
      <c r="H1935" t="s">
        <v>987</v>
      </c>
      <c r="I1935" t="s">
        <v>7233</v>
      </c>
      <c r="J1935" t="s">
        <v>1024</v>
      </c>
      <c r="K1935" t="s">
        <v>3351</v>
      </c>
      <c r="N1935" s="30"/>
      <c r="P1935" s="30"/>
      <c r="Q1935" s="30"/>
      <c r="R1935" s="30"/>
      <c r="S1935" s="30"/>
    </row>
    <row r="1936" spans="1:19" x14ac:dyDescent="0.25">
      <c r="A1936" t="s">
        <v>518</v>
      </c>
      <c r="B1936" t="s">
        <v>2311</v>
      </c>
      <c r="C1936" t="s">
        <v>241</v>
      </c>
      <c r="D1936" t="str">
        <f>VLOOKUP(C1936,'Programas-Mestrado'!$C:$D,2,0)</f>
        <v>PPGEP-So</v>
      </c>
      <c r="E1936" t="s">
        <v>258</v>
      </c>
      <c r="F1936" s="10">
        <v>43709</v>
      </c>
      <c r="G1936" s="10">
        <v>43861</v>
      </c>
      <c r="H1936" t="s">
        <v>987</v>
      </c>
      <c r="I1936" t="s">
        <v>7233</v>
      </c>
      <c r="J1936" t="s">
        <v>1024</v>
      </c>
      <c r="K1936" t="s">
        <v>3351</v>
      </c>
      <c r="N1936" s="30"/>
      <c r="P1936" s="30"/>
      <c r="Q1936" s="30"/>
      <c r="R1936" s="30"/>
      <c r="S1936" s="30"/>
    </row>
    <row r="1937" spans="1:19" x14ac:dyDescent="0.25">
      <c r="A1937" t="s">
        <v>121</v>
      </c>
      <c r="B1937" t="s">
        <v>2312</v>
      </c>
      <c r="C1937" t="s">
        <v>241</v>
      </c>
      <c r="D1937" t="str">
        <f>VLOOKUP(C1937,'Programas-Mestrado'!$C:$D,2,0)</f>
        <v>PPGEP-So</v>
      </c>
      <c r="E1937" t="s">
        <v>258</v>
      </c>
      <c r="F1937" s="10">
        <v>43709</v>
      </c>
      <c r="G1937" s="10">
        <v>43769</v>
      </c>
      <c r="H1937" t="s">
        <v>987</v>
      </c>
      <c r="I1937" t="s">
        <v>7233</v>
      </c>
      <c r="J1937" t="s">
        <v>1024</v>
      </c>
      <c r="K1937" t="s">
        <v>3351</v>
      </c>
      <c r="N1937" s="30"/>
      <c r="P1937" s="30"/>
      <c r="Q1937" s="30"/>
      <c r="R1937" s="30"/>
      <c r="S1937" s="30"/>
    </row>
    <row r="1938" spans="1:19" x14ac:dyDescent="0.25">
      <c r="A1938" t="s">
        <v>138</v>
      </c>
      <c r="B1938" t="s">
        <v>2313</v>
      </c>
      <c r="C1938" t="s">
        <v>246</v>
      </c>
      <c r="D1938" t="str">
        <f>VLOOKUP(C1938,'Programas-Mestrado'!$C:$D,2,0)</f>
        <v>PPGLit</v>
      </c>
      <c r="E1938" t="s">
        <v>258</v>
      </c>
      <c r="F1938" s="10">
        <v>43709</v>
      </c>
      <c r="G1938" s="10">
        <v>43890</v>
      </c>
      <c r="H1938" t="s">
        <v>987</v>
      </c>
      <c r="I1938" t="s">
        <v>7233</v>
      </c>
      <c r="J1938" t="s">
        <v>1025</v>
      </c>
      <c r="K1938" t="s">
        <v>3351</v>
      </c>
      <c r="N1938" s="30"/>
      <c r="P1938" s="30"/>
      <c r="Q1938" s="30"/>
      <c r="R1938" s="30"/>
      <c r="S1938" s="30"/>
    </row>
    <row r="1939" spans="1:19" x14ac:dyDescent="0.25">
      <c r="A1939" t="s">
        <v>139</v>
      </c>
      <c r="B1939" t="s">
        <v>2314</v>
      </c>
      <c r="C1939" t="s">
        <v>246</v>
      </c>
      <c r="D1939" t="str">
        <f>VLOOKUP(C1939,'Programas-Mestrado'!$C:$D,2,0)</f>
        <v>PPGLit</v>
      </c>
      <c r="E1939" t="s">
        <v>258</v>
      </c>
      <c r="F1939" s="10">
        <v>43709</v>
      </c>
      <c r="G1939" s="10">
        <v>43890</v>
      </c>
      <c r="H1939" t="s">
        <v>987</v>
      </c>
      <c r="I1939" t="s">
        <v>7233</v>
      </c>
      <c r="J1939" t="s">
        <v>1025</v>
      </c>
      <c r="K1939" t="s">
        <v>3351</v>
      </c>
      <c r="N1939" s="30"/>
      <c r="P1939" s="30"/>
      <c r="Q1939" s="30"/>
      <c r="R1939" s="30"/>
      <c r="S1939" s="30"/>
    </row>
    <row r="1940" spans="1:19" x14ac:dyDescent="0.25">
      <c r="A1940" t="s">
        <v>140</v>
      </c>
      <c r="B1940" t="s">
        <v>2315</v>
      </c>
      <c r="C1940" t="s">
        <v>246</v>
      </c>
      <c r="D1940" t="str">
        <f>VLOOKUP(C1940,'Programas-Mestrado'!$C:$D,2,0)</f>
        <v>PPGLit</v>
      </c>
      <c r="E1940" t="s">
        <v>258</v>
      </c>
      <c r="F1940" s="10">
        <v>43709</v>
      </c>
      <c r="G1940" s="10">
        <v>43890</v>
      </c>
      <c r="H1940" t="s">
        <v>987</v>
      </c>
      <c r="I1940" t="s">
        <v>7233</v>
      </c>
      <c r="J1940" t="s">
        <v>1025</v>
      </c>
      <c r="K1940" t="s">
        <v>3351</v>
      </c>
      <c r="N1940" s="30"/>
      <c r="P1940" s="30"/>
      <c r="Q1940" s="30"/>
      <c r="R1940" s="30"/>
      <c r="S1940" s="30"/>
    </row>
    <row r="1941" spans="1:19" x14ac:dyDescent="0.25">
      <c r="A1941" t="s">
        <v>142</v>
      </c>
      <c r="B1941" t="s">
        <v>2316</v>
      </c>
      <c r="C1941" t="s">
        <v>246</v>
      </c>
      <c r="D1941" t="str">
        <f>VLOOKUP(C1941,'Programas-Mestrado'!$C:$D,2,0)</f>
        <v>PPGLit</v>
      </c>
      <c r="E1941" t="s">
        <v>258</v>
      </c>
      <c r="F1941" s="10">
        <v>43709</v>
      </c>
      <c r="G1941" s="10">
        <v>43890</v>
      </c>
      <c r="H1941" t="s">
        <v>987</v>
      </c>
      <c r="I1941" t="s">
        <v>7233</v>
      </c>
      <c r="J1941" t="s">
        <v>1025</v>
      </c>
      <c r="K1941" t="s">
        <v>3351</v>
      </c>
      <c r="N1941" s="30"/>
      <c r="P1941" s="30"/>
      <c r="Q1941" s="30"/>
      <c r="R1941" s="30"/>
      <c r="S1941" s="30"/>
    </row>
    <row r="1942" spans="1:19" x14ac:dyDescent="0.25">
      <c r="A1942" t="s">
        <v>145</v>
      </c>
      <c r="B1942" t="s">
        <v>2317</v>
      </c>
      <c r="C1942" t="s">
        <v>246</v>
      </c>
      <c r="D1942" t="str">
        <f>VLOOKUP(C1942,'Programas-Mestrado'!$C:$D,2,0)</f>
        <v>PPGLit</v>
      </c>
      <c r="E1942" t="s">
        <v>258</v>
      </c>
      <c r="F1942" s="10">
        <v>43709</v>
      </c>
      <c r="G1942" s="10">
        <v>43890</v>
      </c>
      <c r="H1942" t="s">
        <v>987</v>
      </c>
      <c r="I1942" t="s">
        <v>7233</v>
      </c>
      <c r="J1942" t="s">
        <v>1025</v>
      </c>
      <c r="K1942" t="s">
        <v>3351</v>
      </c>
      <c r="N1942" s="30"/>
      <c r="P1942" s="30"/>
      <c r="Q1942" s="30"/>
      <c r="R1942" s="30"/>
      <c r="S1942" s="30"/>
    </row>
    <row r="1943" spans="1:19" x14ac:dyDescent="0.25">
      <c r="A1943" t="s">
        <v>289</v>
      </c>
      <c r="B1943" t="s">
        <v>1700</v>
      </c>
      <c r="C1943" t="s">
        <v>226</v>
      </c>
      <c r="D1943" t="str">
        <f>VLOOKUP(C1943,'Programas-Mestrado'!$C:$D,2,0)</f>
        <v>PPGBMA-So</v>
      </c>
      <c r="E1943" t="s">
        <v>517</v>
      </c>
      <c r="F1943" s="10">
        <v>43709</v>
      </c>
      <c r="G1943" s="10">
        <v>43951</v>
      </c>
      <c r="H1943" t="s">
        <v>987</v>
      </c>
      <c r="I1943" t="s">
        <v>7233</v>
      </c>
      <c r="J1943" t="s">
        <v>1024</v>
      </c>
      <c r="K1943" t="s">
        <v>3351</v>
      </c>
      <c r="N1943" s="30"/>
      <c r="P1943" s="30"/>
      <c r="Q1943" s="30"/>
      <c r="R1943" s="30"/>
      <c r="S1943" s="30"/>
    </row>
    <row r="1944" spans="1:19" x14ac:dyDescent="0.25">
      <c r="A1944" t="s">
        <v>1191</v>
      </c>
      <c r="B1944" t="s">
        <v>2318</v>
      </c>
      <c r="C1944" t="s">
        <v>226</v>
      </c>
      <c r="D1944" t="str">
        <f>VLOOKUP(C1944,'Programas-Mestrado'!$C:$D,2,0)</f>
        <v>PPGBMA-So</v>
      </c>
      <c r="E1944" t="s">
        <v>258</v>
      </c>
      <c r="F1944" s="10">
        <v>43709</v>
      </c>
      <c r="G1944" s="10">
        <v>43890</v>
      </c>
      <c r="H1944" t="s">
        <v>987</v>
      </c>
      <c r="I1944" t="s">
        <v>7233</v>
      </c>
      <c r="J1944" t="s">
        <v>1024</v>
      </c>
      <c r="K1944" t="s">
        <v>3351</v>
      </c>
      <c r="N1944" s="30"/>
      <c r="P1944" s="30"/>
      <c r="Q1944" s="30"/>
      <c r="R1944" s="30"/>
      <c r="S1944" s="30"/>
    </row>
    <row r="1945" spans="1:19" x14ac:dyDescent="0.25">
      <c r="A1945" t="s">
        <v>17</v>
      </c>
      <c r="B1945" t="s">
        <v>2084</v>
      </c>
      <c r="C1945" t="s">
        <v>226</v>
      </c>
      <c r="D1945" t="str">
        <f>VLOOKUP(C1945,'Programas-Mestrado'!$C:$D,2,0)</f>
        <v>PPGBMA-So</v>
      </c>
      <c r="E1945" t="s">
        <v>258</v>
      </c>
      <c r="F1945" s="10">
        <v>43709</v>
      </c>
      <c r="G1945" s="10">
        <v>43921</v>
      </c>
      <c r="H1945" t="s">
        <v>987</v>
      </c>
      <c r="I1945" t="s">
        <v>7233</v>
      </c>
      <c r="J1945" t="s">
        <v>3381</v>
      </c>
      <c r="K1945" t="s">
        <v>3351</v>
      </c>
      <c r="N1945" s="30"/>
      <c r="P1945" s="30"/>
      <c r="Q1945" s="30"/>
      <c r="R1945" s="30"/>
      <c r="S1945" s="30"/>
    </row>
    <row r="1946" spans="1:19" x14ac:dyDescent="0.25">
      <c r="A1946" t="s">
        <v>18</v>
      </c>
      <c r="B1946" t="s">
        <v>2319</v>
      </c>
      <c r="C1946" t="s">
        <v>226</v>
      </c>
      <c r="D1946" t="str">
        <f>VLOOKUP(C1946,'Programas-Mestrado'!$C:$D,2,0)</f>
        <v>PPGBMA-So</v>
      </c>
      <c r="E1946" t="s">
        <v>258</v>
      </c>
      <c r="F1946" s="10">
        <v>43709</v>
      </c>
      <c r="G1946" s="10">
        <v>43861</v>
      </c>
      <c r="H1946" t="s">
        <v>987</v>
      </c>
      <c r="I1946" t="s">
        <v>7233</v>
      </c>
      <c r="J1946" t="s">
        <v>3381</v>
      </c>
      <c r="K1946" t="s">
        <v>3351</v>
      </c>
      <c r="N1946" s="30"/>
      <c r="P1946" s="30"/>
      <c r="Q1946" s="30"/>
      <c r="R1946" s="30"/>
      <c r="S1946" s="30"/>
    </row>
    <row r="1947" spans="1:19" x14ac:dyDescent="0.25">
      <c r="A1947" t="s">
        <v>19</v>
      </c>
      <c r="B1947" t="s">
        <v>2320</v>
      </c>
      <c r="C1947" t="s">
        <v>226</v>
      </c>
      <c r="D1947" t="str">
        <f>VLOOKUP(C1947,'Programas-Mestrado'!$C:$D,2,0)</f>
        <v>PPGBMA-So</v>
      </c>
      <c r="E1947" t="s">
        <v>258</v>
      </c>
      <c r="F1947" s="10">
        <v>43709</v>
      </c>
      <c r="G1947" s="10">
        <v>43861</v>
      </c>
      <c r="H1947" t="s">
        <v>987</v>
      </c>
      <c r="I1947" t="s">
        <v>7233</v>
      </c>
      <c r="J1947" t="s">
        <v>3381</v>
      </c>
      <c r="K1947" t="s">
        <v>3351</v>
      </c>
      <c r="N1947" s="30"/>
      <c r="P1947" s="30"/>
      <c r="Q1947" s="30"/>
      <c r="R1947" s="30"/>
      <c r="S1947" s="30"/>
    </row>
    <row r="1948" spans="1:19" x14ac:dyDescent="0.25">
      <c r="A1948" t="s">
        <v>20</v>
      </c>
      <c r="B1948" t="s">
        <v>2321</v>
      </c>
      <c r="C1948" t="s">
        <v>226</v>
      </c>
      <c r="D1948" t="str">
        <f>VLOOKUP(C1948,'Programas-Mestrado'!$C:$D,2,0)</f>
        <v>PPGBMA-So</v>
      </c>
      <c r="E1948" t="s">
        <v>258</v>
      </c>
      <c r="F1948" s="10">
        <v>43709</v>
      </c>
      <c r="G1948" s="10">
        <v>43861</v>
      </c>
      <c r="H1948" t="s">
        <v>987</v>
      </c>
      <c r="I1948" t="s">
        <v>7233</v>
      </c>
      <c r="J1948" t="s">
        <v>3381</v>
      </c>
      <c r="K1948" t="s">
        <v>3351</v>
      </c>
      <c r="N1948" s="30"/>
      <c r="P1948" s="30"/>
      <c r="Q1948" s="30"/>
      <c r="R1948" s="30"/>
      <c r="S1948" s="30"/>
    </row>
    <row r="1949" spans="1:19" x14ac:dyDescent="0.25">
      <c r="A1949" t="s">
        <v>211</v>
      </c>
      <c r="B1949" t="s">
        <v>2322</v>
      </c>
      <c r="C1949" t="s">
        <v>256</v>
      </c>
      <c r="D1949" t="str">
        <f>VLOOKUP(C1949,'Programas-Mestrado'!$C:$D,2,0)</f>
        <v>PPGPVBA-Ar</v>
      </c>
      <c r="E1949" t="s">
        <v>258</v>
      </c>
      <c r="F1949" s="10">
        <v>43709</v>
      </c>
      <c r="G1949" s="10">
        <v>43890</v>
      </c>
      <c r="H1949" t="s">
        <v>987</v>
      </c>
      <c r="I1949" t="s">
        <v>7233</v>
      </c>
      <c r="J1949" t="s">
        <v>1025</v>
      </c>
      <c r="K1949" t="s">
        <v>3351</v>
      </c>
      <c r="N1949" s="30"/>
      <c r="P1949" s="30"/>
      <c r="Q1949" s="30"/>
      <c r="R1949" s="30"/>
      <c r="S1949" s="30"/>
    </row>
    <row r="1950" spans="1:19" x14ac:dyDescent="0.25">
      <c r="A1950" t="s">
        <v>212</v>
      </c>
      <c r="B1950" t="s">
        <v>2323</v>
      </c>
      <c r="C1950" t="s">
        <v>256</v>
      </c>
      <c r="D1950" t="str">
        <f>VLOOKUP(C1950,'Programas-Mestrado'!$C:$D,2,0)</f>
        <v>PPGPVBA-Ar</v>
      </c>
      <c r="E1950" t="s">
        <v>258</v>
      </c>
      <c r="F1950" s="10">
        <v>43709</v>
      </c>
      <c r="G1950" s="10">
        <v>43890</v>
      </c>
      <c r="H1950" t="s">
        <v>987</v>
      </c>
      <c r="I1950" t="s">
        <v>7233</v>
      </c>
      <c r="J1950" t="s">
        <v>1025</v>
      </c>
      <c r="K1950" t="s">
        <v>3351</v>
      </c>
      <c r="N1950" s="30"/>
      <c r="P1950" s="30"/>
      <c r="Q1950" s="30"/>
      <c r="R1950" s="30"/>
      <c r="S1950" s="30"/>
    </row>
    <row r="1951" spans="1:19" x14ac:dyDescent="0.25">
      <c r="A1951" t="s">
        <v>214</v>
      </c>
      <c r="B1951" t="s">
        <v>2324</v>
      </c>
      <c r="C1951" t="s">
        <v>256</v>
      </c>
      <c r="D1951" t="str">
        <f>VLOOKUP(C1951,'Programas-Mestrado'!$C:$D,2,0)</f>
        <v>PPGPVBA-Ar</v>
      </c>
      <c r="E1951" t="s">
        <v>258</v>
      </c>
      <c r="F1951" s="10">
        <v>43709</v>
      </c>
      <c r="G1951" s="10">
        <v>43890</v>
      </c>
      <c r="H1951" t="s">
        <v>987</v>
      </c>
      <c r="I1951" t="s">
        <v>7233</v>
      </c>
      <c r="J1951" t="s">
        <v>1025</v>
      </c>
      <c r="K1951" t="s">
        <v>3351</v>
      </c>
      <c r="N1951" s="30"/>
      <c r="P1951" s="30"/>
      <c r="Q1951" s="30"/>
      <c r="R1951" s="30"/>
      <c r="S1951" s="30"/>
    </row>
    <row r="1952" spans="1:19" x14ac:dyDescent="0.25">
      <c r="A1952" t="s">
        <v>43</v>
      </c>
      <c r="B1952" t="s">
        <v>2325</v>
      </c>
      <c r="C1952" t="s">
        <v>229</v>
      </c>
      <c r="D1952" t="str">
        <f>VLOOKUP(C1952,'Programas-Mestrado'!$C:$D,2,0)</f>
        <v>PPGCI</v>
      </c>
      <c r="E1952" t="s">
        <v>258</v>
      </c>
      <c r="F1952" s="10">
        <v>43709</v>
      </c>
      <c r="G1952" s="10">
        <v>43738</v>
      </c>
      <c r="H1952" t="s">
        <v>987</v>
      </c>
      <c r="I1952" t="s">
        <v>7233</v>
      </c>
      <c r="J1952" t="s">
        <v>3381</v>
      </c>
      <c r="K1952" t="s">
        <v>3351</v>
      </c>
      <c r="N1952" s="30"/>
      <c r="P1952" s="30"/>
      <c r="Q1952" s="30"/>
      <c r="R1952" s="30"/>
      <c r="S1952" s="30"/>
    </row>
    <row r="1953" spans="1:19" x14ac:dyDescent="0.25">
      <c r="A1953" t="s">
        <v>44</v>
      </c>
      <c r="B1953" t="s">
        <v>2326</v>
      </c>
      <c r="C1953" t="s">
        <v>229</v>
      </c>
      <c r="D1953" t="str">
        <f>VLOOKUP(C1953,'Programas-Mestrado'!$C:$D,2,0)</f>
        <v>PPGCI</v>
      </c>
      <c r="E1953" t="s">
        <v>258</v>
      </c>
      <c r="F1953" s="10">
        <v>43709</v>
      </c>
      <c r="G1953" s="10">
        <v>43738</v>
      </c>
      <c r="H1953" t="s">
        <v>987</v>
      </c>
      <c r="I1953" t="s">
        <v>7233</v>
      </c>
      <c r="J1953" t="s">
        <v>3381</v>
      </c>
      <c r="K1953" t="s">
        <v>3351</v>
      </c>
      <c r="N1953" s="30"/>
      <c r="P1953" s="30"/>
      <c r="Q1953" s="30"/>
      <c r="R1953" s="30"/>
      <c r="S1953" s="30"/>
    </row>
    <row r="1954" spans="1:19" x14ac:dyDescent="0.25">
      <c r="A1954" t="s">
        <v>45</v>
      </c>
      <c r="B1954" t="s">
        <v>2327</v>
      </c>
      <c r="C1954" t="s">
        <v>229</v>
      </c>
      <c r="D1954" t="str">
        <f>VLOOKUP(C1954,'Programas-Mestrado'!$C:$D,2,0)</f>
        <v>PPGCI</v>
      </c>
      <c r="E1954" t="s">
        <v>258</v>
      </c>
      <c r="F1954" s="10">
        <v>43709</v>
      </c>
      <c r="G1954" s="10">
        <v>43890</v>
      </c>
      <c r="H1954" t="s">
        <v>987</v>
      </c>
      <c r="I1954" t="s">
        <v>7233</v>
      </c>
      <c r="J1954" t="s">
        <v>1024</v>
      </c>
      <c r="K1954" t="s">
        <v>3351</v>
      </c>
      <c r="N1954" s="30"/>
      <c r="P1954" s="30"/>
      <c r="Q1954" s="30"/>
      <c r="R1954" s="30"/>
      <c r="S1954" s="30"/>
    </row>
    <row r="1955" spans="1:19" x14ac:dyDescent="0.25">
      <c r="A1955" t="s">
        <v>681</v>
      </c>
      <c r="B1955" t="s">
        <v>2328</v>
      </c>
      <c r="C1955" t="s">
        <v>251</v>
      </c>
      <c r="D1955" t="str">
        <f>VLOOKUP(C1955,'Programas-Mestrado'!$C:$D,2,0)</f>
        <v>PPGGero</v>
      </c>
      <c r="E1955" t="s">
        <v>258</v>
      </c>
      <c r="F1955" s="10">
        <v>43709</v>
      </c>
      <c r="G1955" s="10">
        <v>43890</v>
      </c>
      <c r="H1955" t="s">
        <v>987</v>
      </c>
      <c r="I1955" t="s">
        <v>7233</v>
      </c>
      <c r="J1955" t="s">
        <v>1024</v>
      </c>
      <c r="K1955" t="s">
        <v>3351</v>
      </c>
      <c r="N1955" s="30"/>
      <c r="P1955" s="30"/>
      <c r="Q1955" s="30"/>
      <c r="R1955" s="30"/>
      <c r="S1955" s="30"/>
    </row>
    <row r="1956" spans="1:19" x14ac:dyDescent="0.25">
      <c r="A1956" t="s">
        <v>677</v>
      </c>
      <c r="B1956" t="s">
        <v>2329</v>
      </c>
      <c r="C1956" t="s">
        <v>251</v>
      </c>
      <c r="D1956" t="str">
        <f>VLOOKUP(C1956,'Programas-Mestrado'!$C:$D,2,0)</f>
        <v>PPGGero</v>
      </c>
      <c r="E1956" t="s">
        <v>258</v>
      </c>
      <c r="F1956" s="10">
        <v>43709</v>
      </c>
      <c r="G1956" s="10">
        <v>43890</v>
      </c>
      <c r="H1956" t="s">
        <v>987</v>
      </c>
      <c r="I1956" t="s">
        <v>7233</v>
      </c>
      <c r="J1956" t="s">
        <v>1024</v>
      </c>
      <c r="K1956" t="s">
        <v>3351</v>
      </c>
      <c r="N1956" s="30"/>
      <c r="P1956" s="30"/>
      <c r="Q1956" s="30"/>
      <c r="R1956" s="30"/>
      <c r="S1956" s="30"/>
    </row>
    <row r="1957" spans="1:19" x14ac:dyDescent="0.25">
      <c r="A1957" t="s">
        <v>100</v>
      </c>
      <c r="B1957" t="s">
        <v>2330</v>
      </c>
      <c r="C1957" t="s">
        <v>239</v>
      </c>
      <c r="D1957" t="str">
        <f>VLOOKUP(C1957,'Programas-Mestrado'!$C:$D,2,0)</f>
        <v>PPGEdCM-Ar</v>
      </c>
      <c r="E1957" t="s">
        <v>258</v>
      </c>
      <c r="F1957" s="10">
        <v>43709</v>
      </c>
      <c r="G1957" s="10">
        <v>43890</v>
      </c>
      <c r="H1957" t="s">
        <v>987</v>
      </c>
      <c r="I1957" t="s">
        <v>7233</v>
      </c>
      <c r="J1957" t="s">
        <v>1024</v>
      </c>
      <c r="K1957" t="s">
        <v>3351</v>
      </c>
      <c r="N1957" s="30"/>
      <c r="P1957" s="30"/>
      <c r="Q1957" s="30"/>
      <c r="R1957" s="30"/>
      <c r="S1957" s="30"/>
    </row>
    <row r="1958" spans="1:19" x14ac:dyDescent="0.25">
      <c r="A1958" t="s">
        <v>763</v>
      </c>
      <c r="B1958" t="s">
        <v>4024</v>
      </c>
      <c r="C1958" t="s">
        <v>233</v>
      </c>
      <c r="D1958" t="str">
        <f>VLOOKUP(C1958,'Programas-Mestrado'!$C:$D,2,0)</f>
        <v>PIPGCF</v>
      </c>
      <c r="E1958" t="s">
        <v>258</v>
      </c>
      <c r="F1958" s="10">
        <v>44409</v>
      </c>
      <c r="G1958" s="10">
        <v>44439</v>
      </c>
      <c r="H1958" t="s">
        <v>986</v>
      </c>
      <c r="I1958" t="s">
        <v>7233</v>
      </c>
      <c r="J1958" t="s">
        <v>3381</v>
      </c>
      <c r="K1958" t="s">
        <v>4032</v>
      </c>
      <c r="N1958" s="30"/>
      <c r="P1958" s="30"/>
      <c r="Q1958" s="30"/>
      <c r="R1958" s="30"/>
      <c r="S1958" s="30"/>
    </row>
    <row r="1959" spans="1:19" x14ac:dyDescent="0.25">
      <c r="A1959" t="s">
        <v>765</v>
      </c>
      <c r="B1959" t="s">
        <v>4025</v>
      </c>
      <c r="C1959" t="s">
        <v>233</v>
      </c>
      <c r="D1959" t="str">
        <f>VLOOKUP(C1959,'Programas-Mestrado'!$C:$D,2,0)</f>
        <v>PIPGCF</v>
      </c>
      <c r="E1959" t="s">
        <v>258</v>
      </c>
      <c r="F1959" s="10">
        <v>44409</v>
      </c>
      <c r="G1959" s="10">
        <v>44439</v>
      </c>
      <c r="H1959" t="s">
        <v>986</v>
      </c>
      <c r="I1959" t="s">
        <v>7233</v>
      </c>
      <c r="J1959" t="s">
        <v>3381</v>
      </c>
      <c r="K1959" t="s">
        <v>4032</v>
      </c>
      <c r="N1959" s="30"/>
      <c r="P1959" s="30"/>
      <c r="Q1959" s="30"/>
      <c r="R1959" s="30"/>
      <c r="S1959" s="30"/>
    </row>
    <row r="1960" spans="1:19" x14ac:dyDescent="0.25">
      <c r="A1960" t="s">
        <v>768</v>
      </c>
      <c r="B1960" t="s">
        <v>4026</v>
      </c>
      <c r="C1960" t="s">
        <v>233</v>
      </c>
      <c r="D1960" t="str">
        <f>VLOOKUP(C1960,'Programas-Mestrado'!$C:$D,2,0)</f>
        <v>PIPGCF</v>
      </c>
      <c r="E1960" t="s">
        <v>258</v>
      </c>
      <c r="F1960" s="10">
        <v>44409</v>
      </c>
      <c r="G1960" s="10">
        <v>44439</v>
      </c>
      <c r="H1960" t="s">
        <v>986</v>
      </c>
      <c r="I1960" t="s">
        <v>7233</v>
      </c>
      <c r="J1960" t="s">
        <v>3381</v>
      </c>
      <c r="K1960" t="s">
        <v>4032</v>
      </c>
      <c r="N1960" s="30"/>
      <c r="P1960" s="30"/>
      <c r="Q1960" s="30"/>
      <c r="R1960" s="30"/>
      <c r="S1960" s="30"/>
    </row>
    <row r="1961" spans="1:19" x14ac:dyDescent="0.25">
      <c r="A1961" t="s">
        <v>3878</v>
      </c>
      <c r="B1961" t="s">
        <v>4033</v>
      </c>
      <c r="C1961" t="s">
        <v>233</v>
      </c>
      <c r="D1961" t="str">
        <f>VLOOKUP(C1961,'Programas-Mestrado'!$C:$D,2,0)</f>
        <v>PIPGCF</v>
      </c>
      <c r="E1961" t="s">
        <v>517</v>
      </c>
      <c r="F1961" s="10">
        <v>44409</v>
      </c>
      <c r="G1961" s="10">
        <v>44895</v>
      </c>
      <c r="H1961" t="s">
        <v>987</v>
      </c>
      <c r="I1961" t="s">
        <v>7233</v>
      </c>
      <c r="J1961" t="s">
        <v>1027</v>
      </c>
      <c r="K1961" t="s">
        <v>4032</v>
      </c>
      <c r="N1961" s="30"/>
      <c r="P1961" s="30"/>
      <c r="Q1961" s="30"/>
      <c r="R1961" s="30"/>
      <c r="S1961" s="30"/>
    </row>
    <row r="1962" spans="1:19" x14ac:dyDescent="0.25">
      <c r="A1962" t="s">
        <v>520</v>
      </c>
      <c r="B1962" t="s">
        <v>4034</v>
      </c>
      <c r="C1962" t="s">
        <v>233</v>
      </c>
      <c r="D1962" t="str">
        <f>VLOOKUP(C1962,'Programas-Mestrado'!$C:$D,2,0)</f>
        <v>PIPGCF</v>
      </c>
      <c r="E1962" t="s">
        <v>517</v>
      </c>
      <c r="F1962" s="10">
        <v>44409</v>
      </c>
      <c r="G1962" s="10">
        <v>45046</v>
      </c>
      <c r="H1962" t="s">
        <v>987</v>
      </c>
      <c r="I1962" t="s">
        <v>7233</v>
      </c>
      <c r="J1962" t="s">
        <v>1025</v>
      </c>
      <c r="K1962" t="s">
        <v>4032</v>
      </c>
      <c r="N1962" s="30"/>
      <c r="P1962" s="30"/>
      <c r="Q1962" s="30"/>
      <c r="R1962" s="30"/>
      <c r="S1962" s="30"/>
    </row>
    <row r="1963" spans="1:19" x14ac:dyDescent="0.25">
      <c r="A1963" t="s">
        <v>57</v>
      </c>
      <c r="B1963" t="s">
        <v>4035</v>
      </c>
      <c r="C1963" t="s">
        <v>233</v>
      </c>
      <c r="D1963" t="str">
        <f>VLOOKUP(C1963,'Programas-Mestrado'!$C:$D,2,0)</f>
        <v>PIPGCF</v>
      </c>
      <c r="E1963" t="s">
        <v>517</v>
      </c>
      <c r="F1963" s="10">
        <v>44409</v>
      </c>
      <c r="G1963" s="10">
        <v>45016</v>
      </c>
      <c r="H1963" t="s">
        <v>987</v>
      </c>
      <c r="I1963" t="s">
        <v>7233</v>
      </c>
      <c r="J1963" t="s">
        <v>1025</v>
      </c>
      <c r="K1963" t="s">
        <v>4032</v>
      </c>
      <c r="N1963" s="30"/>
      <c r="P1963" s="30"/>
      <c r="Q1963" s="30"/>
      <c r="R1963" s="30"/>
      <c r="S1963" s="30"/>
    </row>
    <row r="1964" spans="1:19" x14ac:dyDescent="0.25">
      <c r="A1964" t="s">
        <v>58</v>
      </c>
      <c r="B1964" t="s">
        <v>4036</v>
      </c>
      <c r="C1964" t="s">
        <v>233</v>
      </c>
      <c r="D1964" t="str">
        <f>VLOOKUP(C1964,'Programas-Mestrado'!$C:$D,2,0)</f>
        <v>PIPGCF</v>
      </c>
      <c r="E1964" t="s">
        <v>517</v>
      </c>
      <c r="F1964" s="10">
        <v>44409</v>
      </c>
      <c r="G1964" s="10">
        <v>45230</v>
      </c>
      <c r="H1964" t="s">
        <v>987</v>
      </c>
      <c r="I1964" t="s">
        <v>7233</v>
      </c>
      <c r="J1964" t="s">
        <v>6446</v>
      </c>
      <c r="K1964" t="s">
        <v>4032</v>
      </c>
      <c r="N1964" s="30"/>
      <c r="P1964" s="30"/>
      <c r="Q1964" s="30"/>
      <c r="R1964" s="30"/>
      <c r="S1964" s="30"/>
    </row>
    <row r="1965" spans="1:19" x14ac:dyDescent="0.25">
      <c r="A1965" t="s">
        <v>761</v>
      </c>
      <c r="B1965" t="s">
        <v>5840</v>
      </c>
      <c r="C1965" t="s">
        <v>233</v>
      </c>
      <c r="D1965" t="str">
        <f>VLOOKUP(C1965,'Programas-Mestrado'!$C:$D,2,0)</f>
        <v>PIPGCF</v>
      </c>
      <c r="E1965" t="s">
        <v>517</v>
      </c>
      <c r="F1965" s="10">
        <v>44409</v>
      </c>
      <c r="G1965" s="10">
        <v>44985</v>
      </c>
      <c r="H1965" t="s">
        <v>987</v>
      </c>
      <c r="I1965" t="s">
        <v>7233</v>
      </c>
      <c r="J1965" t="s">
        <v>1025</v>
      </c>
      <c r="K1965" t="s">
        <v>4032</v>
      </c>
      <c r="N1965" s="30"/>
      <c r="P1965" s="30"/>
      <c r="Q1965" s="30"/>
      <c r="R1965" s="30"/>
      <c r="S1965" s="30"/>
    </row>
    <row r="1966" spans="1:19" x14ac:dyDescent="0.25">
      <c r="A1966" t="s">
        <v>313</v>
      </c>
      <c r="B1966" t="s">
        <v>4038</v>
      </c>
      <c r="C1966" t="s">
        <v>233</v>
      </c>
      <c r="D1966" t="str">
        <f>VLOOKUP(C1966,'Programas-Mestrado'!$C:$D,2,0)</f>
        <v>PIPGCF</v>
      </c>
      <c r="E1966" t="s">
        <v>517</v>
      </c>
      <c r="F1966" s="10">
        <v>44409</v>
      </c>
      <c r="G1966" s="10">
        <v>44530</v>
      </c>
      <c r="H1966" t="s">
        <v>987</v>
      </c>
      <c r="I1966" t="s">
        <v>7233</v>
      </c>
      <c r="J1966" t="s">
        <v>1025</v>
      </c>
      <c r="K1966" t="s">
        <v>4032</v>
      </c>
      <c r="N1966" s="30"/>
      <c r="P1966" s="30"/>
      <c r="Q1966" s="30"/>
      <c r="R1966" s="30"/>
      <c r="S1966" s="30"/>
    </row>
    <row r="1967" spans="1:19" x14ac:dyDescent="0.25">
      <c r="A1967" t="s">
        <v>6168</v>
      </c>
      <c r="B1967" t="s">
        <v>6204</v>
      </c>
      <c r="C1967" t="s">
        <v>233</v>
      </c>
      <c r="D1967" t="str">
        <f>VLOOKUP(C1967,'Programas-Mestrado'!$C:$D,2,0)</f>
        <v>PIPGCF</v>
      </c>
      <c r="E1967" t="s">
        <v>517</v>
      </c>
      <c r="F1967" s="10">
        <v>45047</v>
      </c>
      <c r="G1967" s="10">
        <v>45351</v>
      </c>
      <c r="H1967" t="s">
        <v>987</v>
      </c>
      <c r="I1967" t="s">
        <v>7233</v>
      </c>
      <c r="J1967" t="s">
        <v>1026</v>
      </c>
      <c r="K1967" t="s">
        <v>4032</v>
      </c>
      <c r="N1967" s="30"/>
      <c r="P1967" s="30"/>
      <c r="Q1967" s="30"/>
      <c r="R1967" s="30"/>
      <c r="S1967" s="30"/>
    </row>
    <row r="1968" spans="1:19" x14ac:dyDescent="0.25">
      <c r="A1968" t="s">
        <v>315</v>
      </c>
      <c r="B1968" t="s">
        <v>4039</v>
      </c>
      <c r="C1968" t="s">
        <v>233</v>
      </c>
      <c r="D1968" t="str">
        <f>VLOOKUP(C1968,'Programas-Mestrado'!$C:$D,2,0)</f>
        <v>PIPGCF</v>
      </c>
      <c r="E1968" t="s">
        <v>517</v>
      </c>
      <c r="F1968" s="10">
        <v>44409</v>
      </c>
      <c r="G1968" s="10">
        <v>44773</v>
      </c>
      <c r="H1968" t="s">
        <v>987</v>
      </c>
      <c r="I1968" t="s">
        <v>7233</v>
      </c>
      <c r="J1968" t="s">
        <v>1025</v>
      </c>
      <c r="K1968" t="s">
        <v>4032</v>
      </c>
      <c r="N1968" s="30"/>
      <c r="P1968" s="30"/>
      <c r="Q1968" s="30"/>
      <c r="R1968" s="30"/>
      <c r="S1968" s="30"/>
    </row>
    <row r="1969" spans="1:19" x14ac:dyDescent="0.25">
      <c r="A1969" t="s">
        <v>880</v>
      </c>
      <c r="B1969" t="s">
        <v>4040</v>
      </c>
      <c r="C1969" t="s">
        <v>233</v>
      </c>
      <c r="D1969" t="str">
        <f>VLOOKUP(C1969,'Programas-Mestrado'!$C:$D,2,0)</f>
        <v>PIPGCF</v>
      </c>
      <c r="E1969" t="s">
        <v>517</v>
      </c>
      <c r="F1969" s="10">
        <v>44409</v>
      </c>
      <c r="G1969" s="10">
        <v>45169</v>
      </c>
      <c r="H1969" t="s">
        <v>987</v>
      </c>
      <c r="I1969" t="s">
        <v>7233</v>
      </c>
      <c r="J1969" t="s">
        <v>1025</v>
      </c>
      <c r="K1969" t="s">
        <v>4032</v>
      </c>
      <c r="N1969" s="30"/>
      <c r="P1969" s="30"/>
      <c r="Q1969" s="30"/>
      <c r="R1969" s="30"/>
      <c r="S1969" s="30"/>
    </row>
    <row r="1970" spans="1:19" x14ac:dyDescent="0.25">
      <c r="A1970" t="s">
        <v>318</v>
      </c>
      <c r="B1970" t="s">
        <v>4041</v>
      </c>
      <c r="C1970" t="s">
        <v>233</v>
      </c>
      <c r="D1970" t="str">
        <f>VLOOKUP(C1970,'Programas-Mestrado'!$C:$D,2,0)</f>
        <v>PIPGCF</v>
      </c>
      <c r="E1970" t="s">
        <v>517</v>
      </c>
      <c r="F1970" s="10">
        <v>44409</v>
      </c>
      <c r="G1970" s="10">
        <v>44530</v>
      </c>
      <c r="H1970" t="s">
        <v>987</v>
      </c>
      <c r="I1970" t="s">
        <v>7233</v>
      </c>
      <c r="J1970" t="s">
        <v>1025</v>
      </c>
      <c r="K1970" t="s">
        <v>4032</v>
      </c>
      <c r="N1970" s="30"/>
      <c r="P1970" s="30"/>
      <c r="Q1970" s="30"/>
      <c r="R1970" s="30"/>
      <c r="S1970" s="30"/>
    </row>
    <row r="1971" spans="1:19" x14ac:dyDescent="0.25">
      <c r="A1971" t="s">
        <v>319</v>
      </c>
      <c r="B1971" t="s">
        <v>4042</v>
      </c>
      <c r="C1971" t="s">
        <v>233</v>
      </c>
      <c r="D1971" t="str">
        <f>VLOOKUP(C1971,'Programas-Mestrado'!$C:$D,2,0)</f>
        <v>PIPGCF</v>
      </c>
      <c r="E1971" t="s">
        <v>517</v>
      </c>
      <c r="F1971" s="10">
        <v>44409</v>
      </c>
      <c r="G1971" s="10">
        <v>45016</v>
      </c>
      <c r="H1971" t="s">
        <v>987</v>
      </c>
      <c r="I1971" t="s">
        <v>7233</v>
      </c>
      <c r="J1971" t="s">
        <v>1025</v>
      </c>
      <c r="K1971" t="s">
        <v>4032</v>
      </c>
      <c r="N1971" s="30"/>
      <c r="P1971" s="30"/>
      <c r="Q1971" s="30"/>
      <c r="R1971" s="30"/>
      <c r="S1971" s="30"/>
    </row>
    <row r="1972" spans="1:19" x14ac:dyDescent="0.25">
      <c r="A1972" t="s">
        <v>62</v>
      </c>
      <c r="B1972" t="s">
        <v>4043</v>
      </c>
      <c r="C1972" t="s">
        <v>233</v>
      </c>
      <c r="D1972" t="str">
        <f>VLOOKUP(C1972,'Programas-Mestrado'!$C:$D,2,0)</f>
        <v>PIPGCF</v>
      </c>
      <c r="E1972" t="s">
        <v>517</v>
      </c>
      <c r="F1972" s="10">
        <v>44409</v>
      </c>
      <c r="G1972" s="10">
        <v>45077</v>
      </c>
      <c r="H1972" t="s">
        <v>987</v>
      </c>
      <c r="I1972" t="s">
        <v>7233</v>
      </c>
      <c r="J1972" t="s">
        <v>3381</v>
      </c>
      <c r="K1972" t="s">
        <v>4032</v>
      </c>
      <c r="N1972" s="30"/>
      <c r="P1972" s="30"/>
      <c r="Q1972" s="30"/>
      <c r="R1972" s="30"/>
      <c r="S1972" s="30"/>
    </row>
    <row r="1973" spans="1:19" x14ac:dyDescent="0.25">
      <c r="A1973" t="s">
        <v>3586</v>
      </c>
      <c r="B1973" t="s">
        <v>4044</v>
      </c>
      <c r="C1973" t="s">
        <v>233</v>
      </c>
      <c r="D1973" t="str">
        <f>VLOOKUP(C1973,'Programas-Mestrado'!$C:$D,2,0)</f>
        <v>PIPGCF</v>
      </c>
      <c r="E1973" t="s">
        <v>258</v>
      </c>
      <c r="F1973" s="10">
        <v>44409</v>
      </c>
      <c r="G1973" s="10">
        <v>44620</v>
      </c>
      <c r="H1973" t="s">
        <v>987</v>
      </c>
      <c r="I1973" t="s">
        <v>7233</v>
      </c>
      <c r="J1973" t="s">
        <v>1025</v>
      </c>
      <c r="K1973" t="s">
        <v>4032</v>
      </c>
      <c r="N1973" s="30"/>
      <c r="P1973" s="30"/>
      <c r="Q1973" s="30"/>
      <c r="R1973" s="30"/>
      <c r="S1973" s="30"/>
    </row>
    <row r="1974" spans="1:19" x14ac:dyDescent="0.25">
      <c r="A1974" t="s">
        <v>4379</v>
      </c>
      <c r="B1974" t="s">
        <v>4495</v>
      </c>
      <c r="C1974" t="s">
        <v>233</v>
      </c>
      <c r="D1974" t="str">
        <f>VLOOKUP(C1974,'Programas-Mestrado'!$C:$D,2,0)</f>
        <v>PIPGCF</v>
      </c>
      <c r="E1974" t="s">
        <v>258</v>
      </c>
      <c r="F1974" s="10">
        <v>44621</v>
      </c>
      <c r="G1974" s="10">
        <v>45351</v>
      </c>
      <c r="H1974" t="s">
        <v>987</v>
      </c>
      <c r="I1974" t="s">
        <v>7233</v>
      </c>
      <c r="J1974" t="s">
        <v>1025</v>
      </c>
      <c r="K1974" t="s">
        <v>4032</v>
      </c>
      <c r="N1974" s="30"/>
      <c r="P1974" s="30"/>
      <c r="Q1974" s="30"/>
      <c r="R1974" s="30"/>
      <c r="S1974" s="30"/>
    </row>
    <row r="1975" spans="1:19" x14ac:dyDescent="0.25">
      <c r="A1975" t="s">
        <v>4380</v>
      </c>
      <c r="B1975" t="s">
        <v>4496</v>
      </c>
      <c r="C1975" t="s">
        <v>233</v>
      </c>
      <c r="D1975" t="str">
        <f>VLOOKUP(C1975,'Programas-Mestrado'!$C:$D,2,0)</f>
        <v>PIPGCF</v>
      </c>
      <c r="E1975" t="s">
        <v>258</v>
      </c>
      <c r="F1975" s="10">
        <v>44621</v>
      </c>
      <c r="G1975" s="10">
        <v>45016</v>
      </c>
      <c r="H1975" t="s">
        <v>987</v>
      </c>
      <c r="I1975" t="s">
        <v>7233</v>
      </c>
      <c r="J1975" t="s">
        <v>1026</v>
      </c>
      <c r="K1975" t="s">
        <v>4032</v>
      </c>
      <c r="N1975" s="30"/>
      <c r="P1975" s="30"/>
      <c r="Q1975" s="30"/>
      <c r="R1975" s="30"/>
      <c r="S1975" s="30"/>
    </row>
    <row r="1976" spans="1:19" x14ac:dyDescent="0.25">
      <c r="A1976" t="s">
        <v>4192</v>
      </c>
      <c r="B1976" t="s">
        <v>4198</v>
      </c>
      <c r="C1976" t="s">
        <v>233</v>
      </c>
      <c r="D1976" t="str">
        <f>VLOOKUP(C1976,'Programas-Mestrado'!$C:$D,2,0)</f>
        <v>PIPGCF</v>
      </c>
      <c r="E1976" t="s">
        <v>258</v>
      </c>
      <c r="F1976" s="10">
        <v>44470</v>
      </c>
      <c r="G1976" s="10">
        <v>45199</v>
      </c>
      <c r="H1976" t="s">
        <v>987</v>
      </c>
      <c r="I1976" t="s">
        <v>7233</v>
      </c>
      <c r="J1976" t="s">
        <v>1025</v>
      </c>
      <c r="K1976" t="s">
        <v>4032</v>
      </c>
      <c r="N1976" s="30"/>
      <c r="P1976" s="30"/>
      <c r="Q1976" s="30"/>
      <c r="R1976" s="30"/>
      <c r="S1976" s="30"/>
    </row>
    <row r="1977" spans="1:19" x14ac:dyDescent="0.25">
      <c r="A1977" t="s">
        <v>4736</v>
      </c>
      <c r="B1977" t="s">
        <v>4760</v>
      </c>
      <c r="C1977" t="s">
        <v>233</v>
      </c>
      <c r="D1977" t="str">
        <f>VLOOKUP(C1977,'Programas-Mestrado'!$C:$D,2,0)</f>
        <v>PIPGCF</v>
      </c>
      <c r="E1977" t="s">
        <v>258</v>
      </c>
      <c r="F1977" s="10">
        <v>44713</v>
      </c>
      <c r="G1977" s="10">
        <v>45443</v>
      </c>
      <c r="H1977" t="s">
        <v>987</v>
      </c>
      <c r="I1977" t="s">
        <v>7233</v>
      </c>
      <c r="J1977" t="s">
        <v>1025</v>
      </c>
      <c r="K1977" t="s">
        <v>4032</v>
      </c>
      <c r="N1977" s="30"/>
      <c r="P1977" s="30"/>
      <c r="Q1977" s="30"/>
      <c r="R1977" s="30"/>
      <c r="S1977" s="30"/>
    </row>
    <row r="1978" spans="1:19" x14ac:dyDescent="0.25">
      <c r="A1978" t="s">
        <v>1245</v>
      </c>
      <c r="B1978" t="s">
        <v>4045</v>
      </c>
      <c r="C1978" t="s">
        <v>233</v>
      </c>
      <c r="D1978" t="str">
        <f>VLOOKUP(C1978,'Programas-Mestrado'!$C:$D,2,0)</f>
        <v>PIPGCF</v>
      </c>
      <c r="E1978" t="s">
        <v>258</v>
      </c>
      <c r="F1978" s="10">
        <v>44409</v>
      </c>
      <c r="G1978" s="10">
        <v>44834</v>
      </c>
      <c r="H1978" t="s">
        <v>987</v>
      </c>
      <c r="I1978" t="s">
        <v>7233</v>
      </c>
      <c r="J1978" t="s">
        <v>3381</v>
      </c>
      <c r="K1978" t="s">
        <v>4032</v>
      </c>
      <c r="N1978" s="30"/>
      <c r="P1978" s="30"/>
      <c r="Q1978" s="30"/>
      <c r="R1978" s="30"/>
      <c r="S1978" s="30"/>
    </row>
    <row r="1979" spans="1:19" x14ac:dyDescent="0.25">
      <c r="A1979" t="s">
        <v>4632</v>
      </c>
      <c r="B1979" t="s">
        <v>4667</v>
      </c>
      <c r="C1979" t="s">
        <v>233</v>
      </c>
      <c r="D1979" t="str">
        <f>VLOOKUP(C1979,'Programas-Mestrado'!$C:$D,2,0)</f>
        <v>PIPGCF</v>
      </c>
      <c r="E1979" t="s">
        <v>258</v>
      </c>
      <c r="F1979" s="10">
        <v>44652</v>
      </c>
      <c r="G1979" s="10">
        <v>45169</v>
      </c>
      <c r="H1979" t="s">
        <v>987</v>
      </c>
      <c r="I1979" t="s">
        <v>7233</v>
      </c>
      <c r="J1979" t="s">
        <v>1026</v>
      </c>
      <c r="K1979" t="s">
        <v>4032</v>
      </c>
      <c r="N1979" s="30"/>
      <c r="P1979" s="30"/>
      <c r="Q1979" s="30"/>
      <c r="R1979" s="30"/>
      <c r="S1979" s="30"/>
    </row>
    <row r="1980" spans="1:19" x14ac:dyDescent="0.25">
      <c r="A1980" t="s">
        <v>766</v>
      </c>
      <c r="B1980" t="s">
        <v>4046</v>
      </c>
      <c r="C1980" t="s">
        <v>233</v>
      </c>
      <c r="D1980" t="str">
        <f>VLOOKUP(C1980,'Programas-Mestrado'!$C:$D,2,0)</f>
        <v>PIPGCF</v>
      </c>
      <c r="E1980" t="s">
        <v>258</v>
      </c>
      <c r="F1980" s="10">
        <v>44409</v>
      </c>
      <c r="G1980" s="10">
        <v>44439</v>
      </c>
      <c r="H1980" t="s">
        <v>987</v>
      </c>
      <c r="I1980" t="s">
        <v>7233</v>
      </c>
      <c r="J1980" t="s">
        <v>3381</v>
      </c>
      <c r="K1980" t="s">
        <v>4032</v>
      </c>
      <c r="N1980" s="30"/>
      <c r="P1980" s="30"/>
      <c r="Q1980" s="30"/>
      <c r="R1980" s="30"/>
      <c r="S1980" s="30"/>
    </row>
    <row r="1981" spans="1:19" x14ac:dyDescent="0.25">
      <c r="A1981" t="s">
        <v>4193</v>
      </c>
      <c r="B1981" t="s">
        <v>4199</v>
      </c>
      <c r="C1981" t="s">
        <v>233</v>
      </c>
      <c r="D1981" t="str">
        <f>VLOOKUP(C1981,'Programas-Mestrado'!$C:$D,2,0)</f>
        <v>PIPGCF</v>
      </c>
      <c r="E1981" t="s">
        <v>258</v>
      </c>
      <c r="F1981" s="10">
        <v>44470</v>
      </c>
      <c r="G1981" s="10">
        <v>45199</v>
      </c>
      <c r="H1981" t="s">
        <v>987</v>
      </c>
      <c r="I1981" t="s">
        <v>7233</v>
      </c>
      <c r="J1981" t="s">
        <v>1025</v>
      </c>
      <c r="K1981" t="s">
        <v>4032</v>
      </c>
      <c r="N1981" s="30"/>
      <c r="P1981" s="30"/>
      <c r="Q1981" s="30"/>
      <c r="R1981" s="30"/>
      <c r="S1981" s="30"/>
    </row>
    <row r="1982" spans="1:19" x14ac:dyDescent="0.25">
      <c r="A1982" t="s">
        <v>1246</v>
      </c>
      <c r="B1982" t="s">
        <v>4047</v>
      </c>
      <c r="C1982" t="s">
        <v>233</v>
      </c>
      <c r="D1982" t="str">
        <f>VLOOKUP(C1982,'Programas-Mestrado'!$C:$D,2,0)</f>
        <v>PIPGCF</v>
      </c>
      <c r="E1982" t="s">
        <v>258</v>
      </c>
      <c r="F1982" s="10">
        <v>44409</v>
      </c>
      <c r="G1982" s="10">
        <v>44834</v>
      </c>
      <c r="H1982" t="s">
        <v>987</v>
      </c>
      <c r="I1982" t="s">
        <v>7233</v>
      </c>
      <c r="J1982" t="s">
        <v>3381</v>
      </c>
      <c r="K1982" t="s">
        <v>4032</v>
      </c>
      <c r="N1982" s="30"/>
      <c r="P1982" s="30"/>
      <c r="Q1982" s="30"/>
      <c r="R1982" s="30"/>
      <c r="S1982" s="30"/>
    </row>
    <row r="1983" spans="1:19" x14ac:dyDescent="0.25">
      <c r="A1983" t="s">
        <v>767</v>
      </c>
      <c r="B1983" t="s">
        <v>4048</v>
      </c>
      <c r="C1983" t="s">
        <v>233</v>
      </c>
      <c r="D1983" t="str">
        <f>VLOOKUP(C1983,'Programas-Mestrado'!$C:$D,2,0)</f>
        <v>PIPGCF</v>
      </c>
      <c r="E1983" t="s">
        <v>258</v>
      </c>
      <c r="F1983" s="10">
        <v>44409</v>
      </c>
      <c r="G1983" s="10">
        <v>44439</v>
      </c>
      <c r="H1983" t="s">
        <v>987</v>
      </c>
      <c r="I1983" t="s">
        <v>7233</v>
      </c>
      <c r="J1983" t="s">
        <v>1025</v>
      </c>
      <c r="K1983" t="s">
        <v>4032</v>
      </c>
      <c r="N1983" s="30"/>
      <c r="P1983" s="30"/>
      <c r="Q1983" s="30"/>
      <c r="R1983" s="30"/>
      <c r="S1983" s="30"/>
    </row>
    <row r="1984" spans="1:19" x14ac:dyDescent="0.25">
      <c r="A1984" t="s">
        <v>1247</v>
      </c>
      <c r="B1984" t="s">
        <v>4049</v>
      </c>
      <c r="C1984" t="s">
        <v>233</v>
      </c>
      <c r="D1984" t="str">
        <f>VLOOKUP(C1984,'Programas-Mestrado'!$C:$D,2,0)</f>
        <v>PIPGCF</v>
      </c>
      <c r="E1984" t="s">
        <v>258</v>
      </c>
      <c r="F1984" s="10">
        <v>44409</v>
      </c>
      <c r="G1984" s="10">
        <v>44712</v>
      </c>
      <c r="H1984" t="s">
        <v>987</v>
      </c>
      <c r="I1984" t="s">
        <v>7233</v>
      </c>
      <c r="J1984" t="s">
        <v>1024</v>
      </c>
      <c r="K1984" t="s">
        <v>4032</v>
      </c>
      <c r="N1984" s="30"/>
      <c r="P1984" s="30"/>
      <c r="Q1984" s="30"/>
      <c r="R1984" s="30"/>
      <c r="S1984" s="30"/>
    </row>
    <row r="1985" spans="1:19" x14ac:dyDescent="0.25">
      <c r="A1985" t="s">
        <v>1279</v>
      </c>
      <c r="B1985" t="s">
        <v>4050</v>
      </c>
      <c r="C1985" t="s">
        <v>233</v>
      </c>
      <c r="D1985" t="str">
        <f>VLOOKUP(C1985,'Programas-Mestrado'!$C:$D,2,0)</f>
        <v>PIPGCF</v>
      </c>
      <c r="E1985" t="s">
        <v>258</v>
      </c>
      <c r="F1985" s="10">
        <v>44409</v>
      </c>
      <c r="G1985" s="10">
        <v>44651</v>
      </c>
      <c r="H1985" t="s">
        <v>987</v>
      </c>
      <c r="I1985" t="s">
        <v>7233</v>
      </c>
      <c r="J1985" t="s">
        <v>1025</v>
      </c>
      <c r="K1985" t="s">
        <v>4032</v>
      </c>
      <c r="N1985" s="30"/>
      <c r="P1985" s="30"/>
      <c r="Q1985" s="30"/>
      <c r="R1985" s="30"/>
      <c r="S1985" s="30"/>
    </row>
    <row r="1986" spans="1:19" x14ac:dyDescent="0.25">
      <c r="A1986" t="s">
        <v>5377</v>
      </c>
      <c r="B1986" t="s">
        <v>5539</v>
      </c>
      <c r="C1986" t="s">
        <v>233</v>
      </c>
      <c r="D1986" t="str">
        <f>VLOOKUP(C1986,'Programas-Mestrado'!$C:$D,2,0)</f>
        <v>PIPGCF</v>
      </c>
      <c r="E1986" t="s">
        <v>258</v>
      </c>
      <c r="F1986" s="10">
        <v>44986</v>
      </c>
      <c r="G1986" s="10">
        <v>45046</v>
      </c>
      <c r="H1986" t="s">
        <v>987</v>
      </c>
      <c r="I1986" t="s">
        <v>7233</v>
      </c>
      <c r="J1986" t="s">
        <v>1026</v>
      </c>
      <c r="K1986" t="s">
        <v>4032</v>
      </c>
      <c r="N1986" s="30"/>
      <c r="P1986" s="30"/>
      <c r="Q1986" s="30"/>
      <c r="R1986" s="30"/>
      <c r="S1986" s="30"/>
    </row>
    <row r="1987" spans="1:19" x14ac:dyDescent="0.25">
      <c r="A1987" t="s">
        <v>3587</v>
      </c>
      <c r="B1987" t="s">
        <v>5841</v>
      </c>
      <c r="C1987" t="s">
        <v>233</v>
      </c>
      <c r="D1987" t="str">
        <f>VLOOKUP(C1987,'Programas-Mestrado'!$C:$D,2,0)</f>
        <v>PIPGCF</v>
      </c>
      <c r="E1987" t="s">
        <v>258</v>
      </c>
      <c r="F1987" s="10">
        <v>44409</v>
      </c>
      <c r="G1987" s="10">
        <v>44985</v>
      </c>
      <c r="H1987" t="s">
        <v>987</v>
      </c>
      <c r="I1987" t="s">
        <v>7233</v>
      </c>
      <c r="J1987" t="s">
        <v>1025</v>
      </c>
      <c r="K1987" t="s">
        <v>4032</v>
      </c>
      <c r="N1987" s="30"/>
      <c r="P1987" s="30"/>
      <c r="Q1987" s="30"/>
      <c r="R1987" s="30"/>
      <c r="S1987" s="30"/>
    </row>
    <row r="1988" spans="1:19" x14ac:dyDescent="0.25">
      <c r="A1988" t="s">
        <v>400</v>
      </c>
      <c r="B1988" t="s">
        <v>4027</v>
      </c>
      <c r="C1988" t="s">
        <v>244</v>
      </c>
      <c r="D1988" t="str">
        <f>VLOOKUP(C1988,'Programas-Mestrado'!$C:$D,2,0)</f>
        <v>PIPGEs</v>
      </c>
      <c r="E1988" t="s">
        <v>517</v>
      </c>
      <c r="F1988" s="10">
        <v>44409</v>
      </c>
      <c r="G1988" s="10">
        <v>44530</v>
      </c>
      <c r="H1988" t="s">
        <v>986</v>
      </c>
      <c r="I1988" t="s">
        <v>7233</v>
      </c>
      <c r="J1988" t="s">
        <v>1025</v>
      </c>
      <c r="K1988" t="s">
        <v>4032</v>
      </c>
      <c r="N1988" s="30"/>
      <c r="P1988" s="30"/>
      <c r="Q1988" s="30"/>
      <c r="R1988" s="30"/>
      <c r="S1988" s="30"/>
    </row>
    <row r="1989" spans="1:19" x14ac:dyDescent="0.25">
      <c r="A1989" t="s">
        <v>401</v>
      </c>
      <c r="B1989" t="s">
        <v>4028</v>
      </c>
      <c r="C1989" t="s">
        <v>244</v>
      </c>
      <c r="D1989" t="str">
        <f>VLOOKUP(C1989,'Programas-Mestrado'!$C:$D,2,0)</f>
        <v>PIPGEs</v>
      </c>
      <c r="E1989" t="s">
        <v>517</v>
      </c>
      <c r="F1989" s="10">
        <v>44409</v>
      </c>
      <c r="G1989" s="10">
        <v>44530</v>
      </c>
      <c r="H1989" t="s">
        <v>986</v>
      </c>
      <c r="I1989" t="s">
        <v>7233</v>
      </c>
      <c r="J1989" t="s">
        <v>1025</v>
      </c>
      <c r="K1989" t="s">
        <v>4032</v>
      </c>
      <c r="N1989" s="30"/>
      <c r="P1989" s="30"/>
      <c r="Q1989" s="30"/>
      <c r="R1989" s="30"/>
      <c r="S1989" s="30"/>
    </row>
    <row r="1990" spans="1:19" x14ac:dyDescent="0.25">
      <c r="A1990" t="s">
        <v>406</v>
      </c>
      <c r="B1990" t="s">
        <v>4029</v>
      </c>
      <c r="C1990" t="s">
        <v>244</v>
      </c>
      <c r="D1990" t="str">
        <f>VLOOKUP(C1990,'Programas-Mestrado'!$C:$D,2,0)</f>
        <v>PIPGEs</v>
      </c>
      <c r="E1990" t="s">
        <v>517</v>
      </c>
      <c r="F1990" s="10">
        <v>44409</v>
      </c>
      <c r="G1990" s="10">
        <v>44620</v>
      </c>
      <c r="H1990" t="s">
        <v>986</v>
      </c>
      <c r="I1990" t="s">
        <v>7233</v>
      </c>
      <c r="J1990" t="s">
        <v>1025</v>
      </c>
      <c r="K1990" t="s">
        <v>4032</v>
      </c>
      <c r="N1990" s="30"/>
      <c r="P1990" s="30"/>
      <c r="Q1990" s="30"/>
      <c r="R1990" s="30"/>
      <c r="S1990" s="30"/>
    </row>
    <row r="1991" spans="1:19" x14ac:dyDescent="0.25">
      <c r="A1991" t="s">
        <v>407</v>
      </c>
      <c r="B1991" t="s">
        <v>4030</v>
      </c>
      <c r="C1991" t="s">
        <v>244</v>
      </c>
      <c r="D1991" t="str">
        <f>VLOOKUP(C1991,'Programas-Mestrado'!$C:$D,2,0)</f>
        <v>PIPGEs</v>
      </c>
      <c r="E1991" t="s">
        <v>517</v>
      </c>
      <c r="F1991" s="10">
        <v>44409</v>
      </c>
      <c r="G1991" s="10">
        <v>44592</v>
      </c>
      <c r="H1991" t="s">
        <v>986</v>
      </c>
      <c r="I1991" t="s">
        <v>7233</v>
      </c>
      <c r="J1991" t="s">
        <v>1025</v>
      </c>
      <c r="K1991" t="s">
        <v>4032</v>
      </c>
      <c r="N1991" s="30"/>
      <c r="P1991" s="30"/>
      <c r="Q1991" s="30"/>
      <c r="R1991" s="30"/>
      <c r="S1991" s="30"/>
    </row>
    <row r="1992" spans="1:19" x14ac:dyDescent="0.25">
      <c r="A1992" t="s">
        <v>410</v>
      </c>
      <c r="B1992" t="s">
        <v>4031</v>
      </c>
      <c r="C1992" t="s">
        <v>244</v>
      </c>
      <c r="D1992" t="str">
        <f>VLOOKUP(C1992,'Programas-Mestrado'!$C:$D,2,0)</f>
        <v>PIPGEs</v>
      </c>
      <c r="E1992" t="s">
        <v>517</v>
      </c>
      <c r="F1992" s="10">
        <v>44409</v>
      </c>
      <c r="G1992" s="10">
        <v>44620</v>
      </c>
      <c r="H1992" t="s">
        <v>986</v>
      </c>
      <c r="I1992" t="s">
        <v>7233</v>
      </c>
      <c r="J1992" t="s">
        <v>1024</v>
      </c>
      <c r="K1992" t="s">
        <v>4032</v>
      </c>
      <c r="N1992" s="30"/>
      <c r="P1992" s="30"/>
      <c r="Q1992" s="30"/>
      <c r="R1992" s="30"/>
      <c r="S1992" s="30"/>
    </row>
    <row r="1993" spans="1:19" x14ac:dyDescent="0.25">
      <c r="A1993" t="s">
        <v>413</v>
      </c>
      <c r="B1993" t="s">
        <v>4057</v>
      </c>
      <c r="C1993" t="s">
        <v>244</v>
      </c>
      <c r="D1993" t="str">
        <f>VLOOKUP(C1993,'Programas-Mestrado'!$C:$D,2,0)</f>
        <v>PIPGEs</v>
      </c>
      <c r="E1993" t="s">
        <v>517</v>
      </c>
      <c r="F1993" s="10">
        <v>44409</v>
      </c>
      <c r="G1993" s="10">
        <v>44651</v>
      </c>
      <c r="H1993" t="s">
        <v>986</v>
      </c>
      <c r="I1993" t="s">
        <v>7233</v>
      </c>
      <c r="J1993" t="s">
        <v>1025</v>
      </c>
      <c r="K1993" t="s">
        <v>4032</v>
      </c>
      <c r="N1993" s="30"/>
      <c r="P1993" s="30"/>
      <c r="Q1993" s="30"/>
      <c r="R1993" s="30"/>
      <c r="S1993" s="30"/>
    </row>
    <row r="1994" spans="1:19" x14ac:dyDescent="0.25">
      <c r="A1994" t="s">
        <v>414</v>
      </c>
      <c r="B1994" t="s">
        <v>4059</v>
      </c>
      <c r="C1994" t="s">
        <v>244</v>
      </c>
      <c r="D1994" t="str">
        <f>VLOOKUP(C1994,'Programas-Mestrado'!$C:$D,2,0)</f>
        <v>PIPGEs</v>
      </c>
      <c r="E1994" t="s">
        <v>517</v>
      </c>
      <c r="F1994" s="10">
        <v>44409</v>
      </c>
      <c r="G1994" s="10">
        <v>44773</v>
      </c>
      <c r="H1994" t="s">
        <v>986</v>
      </c>
      <c r="I1994" t="s">
        <v>7233</v>
      </c>
      <c r="J1994" t="s">
        <v>1025</v>
      </c>
      <c r="K1994" t="s">
        <v>4032</v>
      </c>
      <c r="N1994" s="30"/>
      <c r="P1994" s="30"/>
      <c r="Q1994" s="30"/>
      <c r="R1994" s="30"/>
      <c r="S1994" s="30"/>
    </row>
    <row r="1995" spans="1:19" x14ac:dyDescent="0.25">
      <c r="A1995" t="s">
        <v>124</v>
      </c>
      <c r="B1995" t="s">
        <v>5842</v>
      </c>
      <c r="C1995" t="s">
        <v>244</v>
      </c>
      <c r="D1995" t="str">
        <f>VLOOKUP(C1995,'Programas-Mestrado'!$C:$D,2,0)</f>
        <v>PIPGEs</v>
      </c>
      <c r="E1995" t="s">
        <v>517</v>
      </c>
      <c r="F1995" s="10">
        <v>44409</v>
      </c>
      <c r="G1995" s="10">
        <v>44985</v>
      </c>
      <c r="H1995" t="s">
        <v>987</v>
      </c>
      <c r="I1995" t="s">
        <v>7233</v>
      </c>
      <c r="J1995" t="s">
        <v>1025</v>
      </c>
      <c r="K1995" t="s">
        <v>4032</v>
      </c>
      <c r="N1995" s="30"/>
      <c r="P1995" s="30"/>
      <c r="Q1995" s="30"/>
      <c r="R1995" s="30"/>
      <c r="S1995" s="30"/>
    </row>
    <row r="1996" spans="1:19" x14ac:dyDescent="0.25">
      <c r="A1996" t="s">
        <v>398</v>
      </c>
      <c r="B1996" t="s">
        <v>4051</v>
      </c>
      <c r="C1996" t="s">
        <v>244</v>
      </c>
      <c r="D1996" t="str">
        <f>VLOOKUP(C1996,'Programas-Mestrado'!$C:$D,2,0)</f>
        <v>PIPGEs</v>
      </c>
      <c r="E1996" t="s">
        <v>517</v>
      </c>
      <c r="F1996" s="10">
        <v>44409</v>
      </c>
      <c r="G1996" s="10">
        <v>44742</v>
      </c>
      <c r="H1996" t="s">
        <v>987</v>
      </c>
      <c r="I1996" t="s">
        <v>7233</v>
      </c>
      <c r="J1996" t="s">
        <v>1024</v>
      </c>
      <c r="K1996" t="s">
        <v>4032</v>
      </c>
      <c r="N1996" s="30"/>
      <c r="P1996" s="30"/>
      <c r="Q1996" s="30"/>
      <c r="R1996" s="30"/>
      <c r="S1996" s="30"/>
    </row>
    <row r="1997" spans="1:19" x14ac:dyDescent="0.25">
      <c r="A1997" t="s">
        <v>6006</v>
      </c>
      <c r="B1997" t="s">
        <v>6007</v>
      </c>
      <c r="C1997" t="s">
        <v>244</v>
      </c>
      <c r="D1997" t="str">
        <f>VLOOKUP(C1997,'Programas-Mestrado'!$C:$D,2,0)</f>
        <v>PIPGEs</v>
      </c>
      <c r="E1997" t="s">
        <v>517</v>
      </c>
      <c r="F1997" s="10">
        <v>44986</v>
      </c>
      <c r="G1997" s="10">
        <v>45351</v>
      </c>
      <c r="H1997" t="s">
        <v>987</v>
      </c>
      <c r="I1997" t="s">
        <v>7233</v>
      </c>
      <c r="J1997" t="s">
        <v>1023</v>
      </c>
      <c r="K1997" t="s">
        <v>4032</v>
      </c>
      <c r="N1997" s="30"/>
      <c r="P1997" s="30"/>
      <c r="Q1997" s="30"/>
      <c r="R1997" s="30"/>
      <c r="S1997" s="30"/>
    </row>
    <row r="1998" spans="1:19" x14ac:dyDescent="0.25">
      <c r="A1998" t="s">
        <v>828</v>
      </c>
      <c r="B1998" t="s">
        <v>5843</v>
      </c>
      <c r="C1998" t="s">
        <v>244</v>
      </c>
      <c r="D1998" t="str">
        <f>VLOOKUP(C1998,'Programas-Mestrado'!$C:$D,2,0)</f>
        <v>PIPGEs</v>
      </c>
      <c r="E1998" t="s">
        <v>517</v>
      </c>
      <c r="F1998" s="10">
        <v>44409</v>
      </c>
      <c r="G1998" s="10">
        <v>44985</v>
      </c>
      <c r="H1998" t="s">
        <v>987</v>
      </c>
      <c r="I1998" t="s">
        <v>7233</v>
      </c>
      <c r="J1998" t="s">
        <v>1025</v>
      </c>
      <c r="K1998" t="s">
        <v>4032</v>
      </c>
      <c r="N1998" s="30"/>
      <c r="P1998" s="30"/>
      <c r="Q1998" s="30"/>
      <c r="R1998" s="30"/>
      <c r="S1998" s="30"/>
    </row>
    <row r="1999" spans="1:19" x14ac:dyDescent="0.25">
      <c r="A1999" t="s">
        <v>403</v>
      </c>
      <c r="B1999" t="s">
        <v>4053</v>
      </c>
      <c r="C1999" t="s">
        <v>244</v>
      </c>
      <c r="D1999" t="str">
        <f>VLOOKUP(C1999,'Programas-Mestrado'!$C:$D,2,0)</f>
        <v>PIPGEs</v>
      </c>
      <c r="E1999" t="s">
        <v>517</v>
      </c>
      <c r="F1999" s="10">
        <v>44409</v>
      </c>
      <c r="G1999" s="10">
        <v>44439</v>
      </c>
      <c r="H1999" t="s">
        <v>987</v>
      </c>
      <c r="I1999" t="s">
        <v>7233</v>
      </c>
      <c r="J1999" t="s">
        <v>1025</v>
      </c>
      <c r="K1999" t="s">
        <v>4032</v>
      </c>
      <c r="N1999" s="30"/>
      <c r="P1999" s="30"/>
      <c r="Q1999" s="30"/>
      <c r="R1999" s="30"/>
      <c r="S1999" s="30"/>
    </row>
    <row r="2000" spans="1:19" x14ac:dyDescent="0.25">
      <c r="A2000" t="s">
        <v>5034</v>
      </c>
      <c r="B2000" t="s">
        <v>5121</v>
      </c>
      <c r="C2000" t="s">
        <v>244</v>
      </c>
      <c r="D2000" t="str">
        <f>VLOOKUP(C2000,'Programas-Mestrado'!$C:$D,2,0)</f>
        <v>PIPGEs</v>
      </c>
      <c r="E2000" t="s">
        <v>517</v>
      </c>
      <c r="F2000" s="10">
        <v>44835</v>
      </c>
      <c r="G2000" s="10">
        <v>45351</v>
      </c>
      <c r="H2000" t="s">
        <v>987</v>
      </c>
      <c r="I2000" t="s">
        <v>7233</v>
      </c>
      <c r="J2000" t="s">
        <v>1025</v>
      </c>
      <c r="K2000" t="s">
        <v>4032</v>
      </c>
      <c r="N2000" s="30"/>
      <c r="P2000" s="30"/>
      <c r="Q2000" s="30"/>
      <c r="R2000" s="30"/>
      <c r="S2000" s="30"/>
    </row>
    <row r="2001" spans="1:19" x14ac:dyDescent="0.25">
      <c r="A2001" t="s">
        <v>409</v>
      </c>
      <c r="B2001" t="s">
        <v>4054</v>
      </c>
      <c r="C2001" t="s">
        <v>244</v>
      </c>
      <c r="D2001" t="str">
        <f>VLOOKUP(C2001,'Programas-Mestrado'!$C:$D,2,0)</f>
        <v>PIPGEs</v>
      </c>
      <c r="E2001" t="s">
        <v>517</v>
      </c>
      <c r="F2001" s="10">
        <v>44409</v>
      </c>
      <c r="G2001" s="10">
        <v>44865</v>
      </c>
      <c r="H2001" t="s">
        <v>987</v>
      </c>
      <c r="I2001" t="s">
        <v>7233</v>
      </c>
      <c r="J2001" t="s">
        <v>1025</v>
      </c>
      <c r="K2001" t="s">
        <v>4032</v>
      </c>
      <c r="N2001" s="30"/>
      <c r="P2001" s="30"/>
      <c r="Q2001" s="30"/>
      <c r="R2001" s="30"/>
      <c r="S2001" s="30"/>
    </row>
    <row r="2002" spans="1:19" x14ac:dyDescent="0.25">
      <c r="A2002" t="s">
        <v>1006</v>
      </c>
      <c r="B2002" t="s">
        <v>4055</v>
      </c>
      <c r="C2002" t="s">
        <v>244</v>
      </c>
      <c r="D2002" t="str">
        <f>VLOOKUP(C2002,'Programas-Mestrado'!$C:$D,2,0)</f>
        <v>PIPGEs</v>
      </c>
      <c r="E2002" t="s">
        <v>517</v>
      </c>
      <c r="F2002" s="10">
        <v>44409</v>
      </c>
      <c r="G2002" s="10">
        <v>45107</v>
      </c>
      <c r="H2002" t="s">
        <v>987</v>
      </c>
      <c r="I2002" t="s">
        <v>7233</v>
      </c>
      <c r="J2002" t="s">
        <v>1025</v>
      </c>
      <c r="K2002" t="s">
        <v>4032</v>
      </c>
      <c r="N2002" s="30"/>
      <c r="P2002" s="30"/>
      <c r="Q2002" s="30"/>
      <c r="R2002" s="30"/>
      <c r="S2002" s="30"/>
    </row>
    <row r="2003" spans="1:19" x14ac:dyDescent="0.25">
      <c r="A2003" t="s">
        <v>6387</v>
      </c>
      <c r="B2003" t="s">
        <v>6416</v>
      </c>
      <c r="C2003" t="s">
        <v>244</v>
      </c>
      <c r="D2003" t="str">
        <f>VLOOKUP(C2003,'Programas-Mestrado'!$C:$D,2,0)</f>
        <v>PIPGEs</v>
      </c>
      <c r="E2003" t="s">
        <v>517</v>
      </c>
      <c r="F2003" s="10">
        <v>45170</v>
      </c>
      <c r="G2003" s="10">
        <v>45199</v>
      </c>
      <c r="H2003" t="s">
        <v>987</v>
      </c>
      <c r="I2003" t="s">
        <v>7233</v>
      </c>
      <c r="J2003" t="s">
        <v>1025</v>
      </c>
      <c r="K2003" t="s">
        <v>4032</v>
      </c>
      <c r="N2003" s="30"/>
      <c r="P2003" s="30"/>
      <c r="Q2003" s="30"/>
      <c r="R2003" s="30"/>
      <c r="S2003" s="30"/>
    </row>
    <row r="2004" spans="1:19" x14ac:dyDescent="0.25">
      <c r="A2004" t="s">
        <v>6387</v>
      </c>
      <c r="B2004" t="s">
        <v>6463</v>
      </c>
      <c r="C2004" t="s">
        <v>244</v>
      </c>
      <c r="D2004" t="str">
        <f>VLOOKUP(C2004,'Programas-Mestrado'!$C:$D,2,0)</f>
        <v>PIPGEs</v>
      </c>
      <c r="E2004" t="s">
        <v>517</v>
      </c>
      <c r="F2004" s="10">
        <v>45200</v>
      </c>
      <c r="G2004" s="10">
        <v>45351</v>
      </c>
      <c r="H2004" t="s">
        <v>987</v>
      </c>
      <c r="I2004" t="s">
        <v>7233</v>
      </c>
      <c r="J2004" t="s">
        <v>1023</v>
      </c>
      <c r="K2004" t="s">
        <v>4032</v>
      </c>
      <c r="N2004" s="30"/>
      <c r="P2004" s="30"/>
      <c r="Q2004" s="30"/>
      <c r="R2004" s="30"/>
      <c r="S2004" s="30"/>
    </row>
    <row r="2005" spans="1:19" x14ac:dyDescent="0.25">
      <c r="A2005" t="s">
        <v>829</v>
      </c>
      <c r="B2005" t="s">
        <v>5844</v>
      </c>
      <c r="C2005" t="s">
        <v>244</v>
      </c>
      <c r="D2005" t="str">
        <f>VLOOKUP(C2005,'Programas-Mestrado'!$C:$D,2,0)</f>
        <v>PIPGEs</v>
      </c>
      <c r="E2005" t="s">
        <v>517</v>
      </c>
      <c r="F2005" s="10">
        <v>44409</v>
      </c>
      <c r="G2005" s="10">
        <v>44985</v>
      </c>
      <c r="H2005" t="s">
        <v>987</v>
      </c>
      <c r="I2005" t="s">
        <v>7233</v>
      </c>
      <c r="J2005" t="s">
        <v>1025</v>
      </c>
      <c r="K2005" t="s">
        <v>4032</v>
      </c>
      <c r="N2005" s="30"/>
      <c r="P2005" s="30"/>
      <c r="Q2005" s="30"/>
      <c r="R2005" s="30"/>
      <c r="S2005" s="30"/>
    </row>
    <row r="2006" spans="1:19" x14ac:dyDescent="0.25">
      <c r="A2006" t="s">
        <v>412</v>
      </c>
      <c r="B2006" t="s">
        <v>4056</v>
      </c>
      <c r="C2006" t="s">
        <v>244</v>
      </c>
      <c r="D2006" t="str">
        <f>VLOOKUP(C2006,'Programas-Mestrado'!$C:$D,2,0)</f>
        <v>PIPGEs</v>
      </c>
      <c r="E2006" t="s">
        <v>517</v>
      </c>
      <c r="F2006" s="10">
        <v>44317</v>
      </c>
      <c r="G2006" s="10">
        <v>44957</v>
      </c>
      <c r="H2006" t="s">
        <v>987</v>
      </c>
      <c r="I2006" t="s">
        <v>7233</v>
      </c>
      <c r="J2006" t="s">
        <v>1025</v>
      </c>
      <c r="K2006" t="s">
        <v>4032</v>
      </c>
      <c r="N2006" s="30"/>
      <c r="P2006" s="30"/>
      <c r="Q2006" s="30"/>
      <c r="R2006" s="30"/>
      <c r="S2006" s="30"/>
    </row>
    <row r="2007" spans="1:19" x14ac:dyDescent="0.25">
      <c r="A2007" t="s">
        <v>967</v>
      </c>
      <c r="B2007" t="s">
        <v>4058</v>
      </c>
      <c r="C2007" t="s">
        <v>244</v>
      </c>
      <c r="D2007" t="str">
        <f>VLOOKUP(C2007,'Programas-Mestrado'!$C:$D,2,0)</f>
        <v>PIPGEs</v>
      </c>
      <c r="E2007" t="s">
        <v>517</v>
      </c>
      <c r="F2007" s="10">
        <v>44409</v>
      </c>
      <c r="G2007" s="10">
        <v>45016</v>
      </c>
      <c r="H2007" t="s">
        <v>987</v>
      </c>
      <c r="I2007" t="s">
        <v>7233</v>
      </c>
      <c r="J2007" t="s">
        <v>1025</v>
      </c>
      <c r="K2007" t="s">
        <v>4032</v>
      </c>
      <c r="N2007" s="30"/>
      <c r="P2007" s="30"/>
      <c r="Q2007" s="30"/>
      <c r="R2007" s="30"/>
      <c r="S2007" s="30"/>
    </row>
    <row r="2008" spans="1:19" x14ac:dyDescent="0.25">
      <c r="A2008" t="s">
        <v>415</v>
      </c>
      <c r="B2008" t="s">
        <v>4060</v>
      </c>
      <c r="C2008" t="s">
        <v>244</v>
      </c>
      <c r="D2008" t="str">
        <f>VLOOKUP(C2008,'Programas-Mestrado'!$C:$D,2,0)</f>
        <v>PIPGEs</v>
      </c>
      <c r="E2008" t="s">
        <v>517</v>
      </c>
      <c r="F2008" s="10">
        <v>44409</v>
      </c>
      <c r="G2008" s="10">
        <v>44804</v>
      </c>
      <c r="H2008" t="s">
        <v>987</v>
      </c>
      <c r="I2008" t="s">
        <v>7233</v>
      </c>
      <c r="J2008" t="s">
        <v>1025</v>
      </c>
      <c r="K2008" t="s">
        <v>4032</v>
      </c>
      <c r="N2008" s="30"/>
      <c r="P2008" s="30"/>
      <c r="Q2008" s="30"/>
      <c r="R2008" s="30"/>
      <c r="S2008" s="30"/>
    </row>
    <row r="2009" spans="1:19" x14ac:dyDescent="0.25">
      <c r="A2009" t="s">
        <v>968</v>
      </c>
      <c r="B2009" t="s">
        <v>4061</v>
      </c>
      <c r="C2009" t="s">
        <v>244</v>
      </c>
      <c r="D2009" t="str">
        <f>VLOOKUP(C2009,'Programas-Mestrado'!$C:$D,2,0)</f>
        <v>PIPGEs</v>
      </c>
      <c r="E2009" t="s">
        <v>517</v>
      </c>
      <c r="F2009" s="10">
        <v>44409</v>
      </c>
      <c r="G2009" s="10">
        <v>45138</v>
      </c>
      <c r="H2009" t="s">
        <v>987</v>
      </c>
      <c r="I2009" t="s">
        <v>7233</v>
      </c>
      <c r="J2009" t="s">
        <v>1025</v>
      </c>
      <c r="K2009" t="s">
        <v>4032</v>
      </c>
      <c r="N2009" s="30"/>
      <c r="P2009" s="30"/>
      <c r="Q2009" s="30"/>
      <c r="R2009" s="30"/>
      <c r="S2009" s="30"/>
    </row>
    <row r="2010" spans="1:19" x14ac:dyDescent="0.25">
      <c r="A2010" t="s">
        <v>5379</v>
      </c>
      <c r="B2010" t="s">
        <v>5541</v>
      </c>
      <c r="C2010" t="s">
        <v>244</v>
      </c>
      <c r="D2010" t="str">
        <f>VLOOKUP(C2010,'Programas-Mestrado'!$C:$D,2,0)</f>
        <v>PIPGEs</v>
      </c>
      <c r="E2010" t="s">
        <v>517</v>
      </c>
      <c r="F2010" s="10">
        <v>44986</v>
      </c>
      <c r="G2010" s="10">
        <v>45138</v>
      </c>
      <c r="H2010" t="s">
        <v>987</v>
      </c>
      <c r="I2010" t="s">
        <v>7233</v>
      </c>
      <c r="J2010" t="s">
        <v>1026</v>
      </c>
      <c r="K2010" t="s">
        <v>4032</v>
      </c>
      <c r="N2010" s="30"/>
      <c r="P2010" s="30"/>
      <c r="Q2010" s="30"/>
      <c r="R2010" s="30"/>
      <c r="S2010" s="30"/>
    </row>
    <row r="2011" spans="1:19" x14ac:dyDescent="0.25">
      <c r="A2011" t="s">
        <v>951</v>
      </c>
      <c r="B2011" t="s">
        <v>4062</v>
      </c>
      <c r="C2011" t="s">
        <v>244</v>
      </c>
      <c r="D2011" t="str">
        <f>VLOOKUP(C2011,'Programas-Mestrado'!$C:$D,2,0)</f>
        <v>PIPGEs</v>
      </c>
      <c r="E2011" t="s">
        <v>517</v>
      </c>
      <c r="F2011" s="10">
        <v>44409</v>
      </c>
      <c r="G2011" s="10">
        <v>44834</v>
      </c>
      <c r="H2011" t="s">
        <v>987</v>
      </c>
      <c r="I2011" t="s">
        <v>7233</v>
      </c>
      <c r="J2011" t="s">
        <v>3787</v>
      </c>
      <c r="K2011" t="s">
        <v>4032</v>
      </c>
      <c r="N2011" s="30"/>
      <c r="P2011" s="30"/>
      <c r="Q2011" s="30"/>
      <c r="R2011" s="30"/>
      <c r="S2011" s="30"/>
    </row>
    <row r="2012" spans="1:19" x14ac:dyDescent="0.25">
      <c r="A2012" t="s">
        <v>1019</v>
      </c>
      <c r="B2012" t="s">
        <v>4063</v>
      </c>
      <c r="C2012" t="s">
        <v>244</v>
      </c>
      <c r="D2012" t="str">
        <f>VLOOKUP(C2012,'Programas-Mestrado'!$C:$D,2,0)</f>
        <v>PIPGEs</v>
      </c>
      <c r="E2012" t="s">
        <v>517</v>
      </c>
      <c r="F2012" s="10">
        <v>44409</v>
      </c>
      <c r="G2012" s="10">
        <v>45138</v>
      </c>
      <c r="H2012" t="s">
        <v>987</v>
      </c>
      <c r="I2012" t="s">
        <v>7233</v>
      </c>
      <c r="J2012" t="s">
        <v>1025</v>
      </c>
      <c r="K2012" t="s">
        <v>4032</v>
      </c>
      <c r="N2012" s="30"/>
      <c r="P2012" s="30"/>
      <c r="Q2012" s="30"/>
      <c r="R2012" s="30"/>
      <c r="S2012" s="30"/>
    </row>
    <row r="2013" spans="1:19" x14ac:dyDescent="0.25">
      <c r="A2013" t="s">
        <v>5650</v>
      </c>
      <c r="B2013" t="s">
        <v>5845</v>
      </c>
      <c r="C2013" t="s">
        <v>244</v>
      </c>
      <c r="D2013" t="str">
        <f>VLOOKUP(C2013,'Programas-Mestrado'!$C:$D,2,0)</f>
        <v>PIPGEs</v>
      </c>
      <c r="E2013" t="s">
        <v>258</v>
      </c>
      <c r="F2013" s="10">
        <v>44652</v>
      </c>
      <c r="G2013" s="10">
        <v>44985</v>
      </c>
      <c r="H2013" t="s">
        <v>987</v>
      </c>
      <c r="I2013" t="s">
        <v>7233</v>
      </c>
      <c r="J2013" t="s">
        <v>1025</v>
      </c>
      <c r="K2013" t="s">
        <v>4032</v>
      </c>
      <c r="N2013" s="30"/>
      <c r="P2013" s="30"/>
      <c r="Q2013" s="30"/>
      <c r="R2013" s="30"/>
      <c r="S2013" s="30"/>
    </row>
    <row r="2014" spans="1:19" x14ac:dyDescent="0.25">
      <c r="A2014" t="s">
        <v>6388</v>
      </c>
      <c r="B2014" t="s">
        <v>6417</v>
      </c>
      <c r="C2014" t="s">
        <v>244</v>
      </c>
      <c r="D2014" t="str">
        <f>VLOOKUP(C2014,'Programas-Mestrado'!$C:$D,2,0)</f>
        <v>PIPGEs</v>
      </c>
      <c r="E2014" t="s">
        <v>258</v>
      </c>
      <c r="F2014" s="10">
        <v>45170</v>
      </c>
      <c r="G2014" s="10">
        <v>45199</v>
      </c>
      <c r="H2014" t="s">
        <v>987</v>
      </c>
      <c r="I2014" t="s">
        <v>7233</v>
      </c>
      <c r="J2014" t="s">
        <v>1025</v>
      </c>
      <c r="K2014" t="s">
        <v>4032</v>
      </c>
      <c r="N2014" s="30"/>
      <c r="P2014" s="30"/>
      <c r="Q2014" s="30"/>
      <c r="R2014" s="30"/>
      <c r="S2014" s="30"/>
    </row>
    <row r="2015" spans="1:19" x14ac:dyDescent="0.25">
      <c r="A2015" t="s">
        <v>6388</v>
      </c>
      <c r="B2015" t="s">
        <v>6494</v>
      </c>
      <c r="C2015" t="s">
        <v>244</v>
      </c>
      <c r="D2015" t="str">
        <f>VLOOKUP(C2015,'Programas-Mestrado'!$C:$D,2,0)</f>
        <v>PIPGEs</v>
      </c>
      <c r="E2015" t="s">
        <v>258</v>
      </c>
      <c r="F2015" s="10">
        <v>45200</v>
      </c>
      <c r="G2015" s="10">
        <v>45351</v>
      </c>
      <c r="H2015" t="s">
        <v>987</v>
      </c>
      <c r="I2015" t="s">
        <v>7233</v>
      </c>
      <c r="J2015" t="s">
        <v>1025</v>
      </c>
      <c r="K2015" t="s">
        <v>4032</v>
      </c>
      <c r="N2015" s="30"/>
      <c r="P2015" s="30"/>
      <c r="Q2015" s="30"/>
      <c r="R2015" s="30"/>
      <c r="S2015" s="30"/>
    </row>
    <row r="2016" spans="1:19" x14ac:dyDescent="0.25">
      <c r="A2016" t="s">
        <v>5651</v>
      </c>
      <c r="B2016" t="s">
        <v>5846</v>
      </c>
      <c r="C2016" t="s">
        <v>244</v>
      </c>
      <c r="D2016" t="str">
        <f>VLOOKUP(C2016,'Programas-Mestrado'!$C:$D,2,0)</f>
        <v>PIPGEs</v>
      </c>
      <c r="E2016" t="s">
        <v>258</v>
      </c>
      <c r="F2016" s="10">
        <v>44621</v>
      </c>
      <c r="G2016" s="10">
        <v>44985</v>
      </c>
      <c r="H2016" t="s">
        <v>987</v>
      </c>
      <c r="I2016" t="s">
        <v>7233</v>
      </c>
      <c r="J2016" t="s">
        <v>1025</v>
      </c>
      <c r="K2016" t="s">
        <v>4032</v>
      </c>
      <c r="N2016" s="30"/>
      <c r="P2016" s="30"/>
      <c r="Q2016" s="30"/>
      <c r="R2016" s="30"/>
      <c r="S2016" s="30"/>
    </row>
    <row r="2017" spans="1:19" x14ac:dyDescent="0.25">
      <c r="A2017" t="s">
        <v>5381</v>
      </c>
      <c r="B2017" t="s">
        <v>5544</v>
      </c>
      <c r="C2017" t="s">
        <v>244</v>
      </c>
      <c r="D2017" t="str">
        <f>VLOOKUP(C2017,'Programas-Mestrado'!$C:$D,2,0)</f>
        <v>PIPGEs</v>
      </c>
      <c r="E2017" t="s">
        <v>258</v>
      </c>
      <c r="F2017" s="10">
        <v>44986</v>
      </c>
      <c r="G2017" s="10">
        <v>45322</v>
      </c>
      <c r="H2017" t="s">
        <v>987</v>
      </c>
      <c r="I2017" t="s">
        <v>7233</v>
      </c>
      <c r="J2017" t="s">
        <v>3346</v>
      </c>
      <c r="K2017" t="s">
        <v>4032</v>
      </c>
      <c r="N2017" s="30"/>
      <c r="P2017" s="30"/>
      <c r="Q2017" s="30"/>
      <c r="R2017" s="30"/>
      <c r="S2017" s="30"/>
    </row>
    <row r="2018" spans="1:19" x14ac:dyDescent="0.25">
      <c r="A2018" t="s">
        <v>5652</v>
      </c>
      <c r="B2018" t="s">
        <v>5847</v>
      </c>
      <c r="C2018" t="s">
        <v>244</v>
      </c>
      <c r="D2018" t="str">
        <f>VLOOKUP(C2018,'Programas-Mestrado'!$C:$D,2,0)</f>
        <v>PIPGEs</v>
      </c>
      <c r="E2018" t="s">
        <v>258</v>
      </c>
      <c r="F2018" s="10">
        <v>44743</v>
      </c>
      <c r="G2018" s="10">
        <v>44985</v>
      </c>
      <c r="H2018" t="s">
        <v>987</v>
      </c>
      <c r="I2018" t="s">
        <v>7233</v>
      </c>
      <c r="J2018" t="s">
        <v>1025</v>
      </c>
      <c r="K2018" t="s">
        <v>4032</v>
      </c>
      <c r="N2018" s="30"/>
      <c r="P2018" s="30"/>
      <c r="Q2018" s="30"/>
      <c r="R2018" s="30"/>
      <c r="S2018" s="30"/>
    </row>
    <row r="2019" spans="1:19" x14ac:dyDescent="0.25">
      <c r="A2019" t="s">
        <v>6338</v>
      </c>
      <c r="B2019" t="s">
        <v>6464</v>
      </c>
      <c r="C2019" t="s">
        <v>244</v>
      </c>
      <c r="D2019" t="str">
        <f>VLOOKUP(C2019,'Programas-Mestrado'!$C:$D,2,0)</f>
        <v>PIPGEs</v>
      </c>
      <c r="E2019" t="s">
        <v>258</v>
      </c>
      <c r="F2019" s="10">
        <v>45200</v>
      </c>
      <c r="G2019" s="10">
        <v>45351</v>
      </c>
      <c r="H2019" t="s">
        <v>987</v>
      </c>
      <c r="I2019" t="s">
        <v>7233</v>
      </c>
      <c r="J2019" t="s">
        <v>1025</v>
      </c>
      <c r="K2019" t="s">
        <v>4032</v>
      </c>
      <c r="N2019" s="30"/>
      <c r="P2019" s="30"/>
      <c r="Q2019" s="30"/>
      <c r="R2019" s="30"/>
      <c r="S2019" s="30"/>
    </row>
    <row r="2020" spans="1:19" x14ac:dyDescent="0.25">
      <c r="A2020" t="s">
        <v>6338</v>
      </c>
      <c r="B2020" t="s">
        <v>6356</v>
      </c>
      <c r="C2020" t="s">
        <v>244</v>
      </c>
      <c r="D2020" t="str">
        <f>VLOOKUP(C2020,'Programas-Mestrado'!$C:$D,2,0)</f>
        <v>PIPGEs</v>
      </c>
      <c r="E2020" t="s">
        <v>258</v>
      </c>
      <c r="F2020" s="10">
        <v>45139</v>
      </c>
      <c r="G2020" s="10">
        <v>45199</v>
      </c>
      <c r="H2020" t="s">
        <v>987</v>
      </c>
      <c r="I2020" t="s">
        <v>7233</v>
      </c>
      <c r="J2020" t="s">
        <v>1025</v>
      </c>
      <c r="K2020" t="s">
        <v>4032</v>
      </c>
      <c r="N2020" s="30"/>
      <c r="P2020" s="30"/>
      <c r="Q2020" s="30"/>
      <c r="R2020" s="30"/>
      <c r="S2020" s="30"/>
    </row>
    <row r="2021" spans="1:19" x14ac:dyDescent="0.25">
      <c r="A2021" t="s">
        <v>3714</v>
      </c>
      <c r="B2021" t="s">
        <v>4064</v>
      </c>
      <c r="C2021" t="s">
        <v>244</v>
      </c>
      <c r="D2021" t="str">
        <f>VLOOKUP(C2021,'Programas-Mestrado'!$C:$D,2,0)</f>
        <v>PIPGEs</v>
      </c>
      <c r="E2021" t="s">
        <v>258</v>
      </c>
      <c r="F2021" s="10">
        <v>44409</v>
      </c>
      <c r="G2021" s="10">
        <v>44620</v>
      </c>
      <c r="H2021" t="s">
        <v>987</v>
      </c>
      <c r="I2021" t="s">
        <v>7233</v>
      </c>
      <c r="J2021" t="s">
        <v>1025</v>
      </c>
      <c r="K2021" t="s">
        <v>4032</v>
      </c>
      <c r="N2021" s="30"/>
      <c r="P2021" s="30"/>
      <c r="Q2021" s="30"/>
      <c r="R2021" s="30"/>
      <c r="S2021" s="30"/>
    </row>
    <row r="2022" spans="1:19" x14ac:dyDescent="0.25">
      <c r="A2022" t="s">
        <v>5653</v>
      </c>
      <c r="B2022" t="s">
        <v>5848</v>
      </c>
      <c r="C2022" t="s">
        <v>244</v>
      </c>
      <c r="D2022" t="str">
        <f>VLOOKUP(C2022,'Programas-Mestrado'!$C:$D,2,0)</f>
        <v>PIPGEs</v>
      </c>
      <c r="E2022" t="s">
        <v>258</v>
      </c>
      <c r="F2022" s="10">
        <v>44531</v>
      </c>
      <c r="G2022" s="10">
        <v>44985</v>
      </c>
      <c r="H2022" t="s">
        <v>987</v>
      </c>
      <c r="I2022" t="s">
        <v>7233</v>
      </c>
      <c r="J2022" t="s">
        <v>1025</v>
      </c>
      <c r="K2022" t="s">
        <v>4032</v>
      </c>
      <c r="N2022" s="30"/>
      <c r="P2022" s="30"/>
      <c r="Q2022" s="30"/>
      <c r="R2022" s="30"/>
      <c r="S2022" s="30"/>
    </row>
    <row r="2023" spans="1:19" x14ac:dyDescent="0.25">
      <c r="A2023" t="s">
        <v>4633</v>
      </c>
      <c r="B2023" t="s">
        <v>4668</v>
      </c>
      <c r="C2023" t="s">
        <v>244</v>
      </c>
      <c r="D2023" t="str">
        <f>VLOOKUP(C2023,'Programas-Mestrado'!$C:$D,2,0)</f>
        <v>PIPGEs</v>
      </c>
      <c r="E2023" t="s">
        <v>258</v>
      </c>
      <c r="F2023" s="10">
        <v>44652</v>
      </c>
      <c r="G2023" s="10">
        <v>45351</v>
      </c>
      <c r="H2023" t="s">
        <v>987</v>
      </c>
      <c r="I2023" t="s">
        <v>7233</v>
      </c>
      <c r="J2023" t="s">
        <v>1025</v>
      </c>
      <c r="K2023" t="s">
        <v>4032</v>
      </c>
      <c r="N2023" s="30"/>
      <c r="P2023" s="30"/>
      <c r="Q2023" s="30"/>
      <c r="R2023" s="30"/>
      <c r="S2023" s="30"/>
    </row>
    <row r="2024" spans="1:19" x14ac:dyDescent="0.25">
      <c r="A2024" t="s">
        <v>5382</v>
      </c>
      <c r="B2024" t="s">
        <v>5545</v>
      </c>
      <c r="C2024" t="s">
        <v>244</v>
      </c>
      <c r="D2024" t="str">
        <f>VLOOKUP(C2024,'Programas-Mestrado'!$C:$D,2,0)</f>
        <v>PIPGEs</v>
      </c>
      <c r="E2024" t="s">
        <v>258</v>
      </c>
      <c r="F2024" s="10">
        <v>44986</v>
      </c>
      <c r="G2024" s="10">
        <v>45351</v>
      </c>
      <c r="H2024" t="s">
        <v>987</v>
      </c>
      <c r="I2024" t="s">
        <v>7233</v>
      </c>
      <c r="J2024" t="s">
        <v>1030</v>
      </c>
      <c r="K2024" t="s">
        <v>4032</v>
      </c>
      <c r="N2024" s="30"/>
      <c r="P2024" s="30"/>
      <c r="Q2024" s="30"/>
      <c r="R2024" s="30"/>
      <c r="S2024" s="30"/>
    </row>
    <row r="2025" spans="1:19" x14ac:dyDescent="0.25">
      <c r="A2025" t="s">
        <v>4737</v>
      </c>
      <c r="B2025" t="s">
        <v>4761</v>
      </c>
      <c r="C2025" t="s">
        <v>244</v>
      </c>
      <c r="D2025" t="str">
        <f>VLOOKUP(C2025,'Programas-Mestrado'!$C:$D,2,0)</f>
        <v>PIPGEs</v>
      </c>
      <c r="E2025" t="s">
        <v>258</v>
      </c>
      <c r="F2025" s="10">
        <v>44713</v>
      </c>
      <c r="G2025" s="10">
        <v>44804</v>
      </c>
      <c r="H2025" t="s">
        <v>987</v>
      </c>
      <c r="I2025" t="s">
        <v>7233</v>
      </c>
      <c r="J2025" t="s">
        <v>1027</v>
      </c>
      <c r="K2025" t="s">
        <v>4032</v>
      </c>
      <c r="N2025" s="30"/>
      <c r="P2025" s="30"/>
      <c r="Q2025" s="30"/>
      <c r="R2025" s="30"/>
      <c r="S2025" s="30"/>
    </row>
    <row r="2026" spans="1:19" x14ac:dyDescent="0.25">
      <c r="A2026" t="s">
        <v>4554</v>
      </c>
      <c r="B2026" t="s">
        <v>4613</v>
      </c>
      <c r="C2026" t="s">
        <v>244</v>
      </c>
      <c r="D2026" t="str">
        <f>VLOOKUP(C2026,'Programas-Mestrado'!$C:$D,2,0)</f>
        <v>PIPGEs</v>
      </c>
      <c r="E2026" t="s">
        <v>258</v>
      </c>
      <c r="F2026" s="10">
        <v>44621</v>
      </c>
      <c r="G2026" s="10">
        <v>44651</v>
      </c>
      <c r="H2026" t="s">
        <v>987</v>
      </c>
      <c r="I2026" t="s">
        <v>7233</v>
      </c>
      <c r="J2026" t="s">
        <v>1025</v>
      </c>
      <c r="K2026" t="s">
        <v>4032</v>
      </c>
      <c r="N2026" s="30"/>
      <c r="P2026" s="30"/>
      <c r="Q2026" s="30"/>
      <c r="R2026" s="30"/>
      <c r="S2026" s="30"/>
    </row>
    <row r="2027" spans="1:19" x14ac:dyDescent="0.25">
      <c r="A2027" t="s">
        <v>1275</v>
      </c>
      <c r="B2027" t="s">
        <v>4065</v>
      </c>
      <c r="C2027" t="s">
        <v>244</v>
      </c>
      <c r="D2027" t="str">
        <f>VLOOKUP(C2027,'Programas-Mestrado'!$C:$D,2,0)</f>
        <v>PIPGEs</v>
      </c>
      <c r="E2027" t="s">
        <v>258</v>
      </c>
      <c r="F2027" s="10">
        <v>44409</v>
      </c>
      <c r="G2027" s="10">
        <v>44620</v>
      </c>
      <c r="H2027" t="s">
        <v>987</v>
      </c>
      <c r="I2027" t="s">
        <v>7233</v>
      </c>
      <c r="J2027" t="s">
        <v>1024</v>
      </c>
      <c r="K2027" t="s">
        <v>4032</v>
      </c>
      <c r="N2027" s="30"/>
      <c r="P2027" s="30"/>
      <c r="Q2027" s="30"/>
      <c r="R2027" s="30"/>
      <c r="S2027" s="30"/>
    </row>
    <row r="2028" spans="1:19" x14ac:dyDescent="0.25">
      <c r="A2028" t="s">
        <v>4634</v>
      </c>
      <c r="B2028" t="s">
        <v>4669</v>
      </c>
      <c r="C2028" t="s">
        <v>244</v>
      </c>
      <c r="D2028" t="str">
        <f>VLOOKUP(C2028,'Programas-Mestrado'!$C:$D,2,0)</f>
        <v>PIPGEs</v>
      </c>
      <c r="E2028" t="s">
        <v>258</v>
      </c>
      <c r="F2028" s="10">
        <v>44652</v>
      </c>
      <c r="G2028" s="10">
        <v>44712</v>
      </c>
      <c r="H2028" t="s">
        <v>987</v>
      </c>
      <c r="I2028" t="s">
        <v>7233</v>
      </c>
      <c r="J2028" t="s">
        <v>3346</v>
      </c>
      <c r="K2028" t="s">
        <v>4032</v>
      </c>
      <c r="N2028" s="30"/>
      <c r="P2028" s="30"/>
      <c r="Q2028" s="30"/>
      <c r="R2028" s="30"/>
      <c r="S2028" s="30"/>
    </row>
    <row r="2029" spans="1:19" x14ac:dyDescent="0.25">
      <c r="A2029" t="s">
        <v>1276</v>
      </c>
      <c r="B2029" t="s">
        <v>4066</v>
      </c>
      <c r="C2029" t="s">
        <v>244</v>
      </c>
      <c r="D2029" t="str">
        <f>VLOOKUP(C2029,'Programas-Mestrado'!$C:$D,2,0)</f>
        <v>PIPGEs</v>
      </c>
      <c r="E2029" t="s">
        <v>258</v>
      </c>
      <c r="F2029" s="10">
        <v>44409</v>
      </c>
      <c r="G2029" s="10">
        <v>44561</v>
      </c>
      <c r="H2029" t="s">
        <v>987</v>
      </c>
      <c r="I2029" t="s">
        <v>7233</v>
      </c>
      <c r="J2029" t="s">
        <v>1025</v>
      </c>
      <c r="K2029" t="s">
        <v>4032</v>
      </c>
      <c r="N2029" s="30"/>
      <c r="P2029" s="30"/>
      <c r="Q2029" s="30"/>
      <c r="R2029" s="30"/>
      <c r="S2029" s="30"/>
    </row>
    <row r="2030" spans="1:19" x14ac:dyDescent="0.25">
      <c r="A2030" t="s">
        <v>6564</v>
      </c>
      <c r="B2030" t="s">
        <v>6572</v>
      </c>
      <c r="C2030" t="s">
        <v>244</v>
      </c>
      <c r="D2030" t="str">
        <f>VLOOKUP(C2030,'Programas-Mestrado'!$C:$D,2,0)</f>
        <v>PIPGEs</v>
      </c>
      <c r="E2030" t="s">
        <v>258</v>
      </c>
      <c r="F2030" s="10">
        <v>45261</v>
      </c>
      <c r="G2030" s="10">
        <v>45351</v>
      </c>
      <c r="H2030" t="s">
        <v>987</v>
      </c>
      <c r="I2030" t="s">
        <v>7233</v>
      </c>
      <c r="J2030" t="s">
        <v>1025</v>
      </c>
      <c r="K2030" t="s">
        <v>4032</v>
      </c>
      <c r="N2030" s="30"/>
      <c r="P2030" s="30"/>
      <c r="Q2030" s="30"/>
      <c r="R2030" s="30"/>
      <c r="S2030" s="30"/>
    </row>
    <row r="2031" spans="1:19" x14ac:dyDescent="0.25">
      <c r="A2031" t="s">
        <v>3715</v>
      </c>
      <c r="B2031" t="s">
        <v>5849</v>
      </c>
      <c r="C2031" t="s">
        <v>244</v>
      </c>
      <c r="D2031" t="str">
        <f>VLOOKUP(C2031,'Programas-Mestrado'!$C:$D,2,0)</f>
        <v>PIPGEs</v>
      </c>
      <c r="E2031" t="s">
        <v>258</v>
      </c>
      <c r="F2031" s="10">
        <v>44409</v>
      </c>
      <c r="G2031" s="10">
        <v>44985</v>
      </c>
      <c r="H2031" t="s">
        <v>987</v>
      </c>
      <c r="I2031" t="s">
        <v>7233</v>
      </c>
      <c r="J2031" t="s">
        <v>1025</v>
      </c>
      <c r="K2031" t="s">
        <v>4032</v>
      </c>
      <c r="N2031" s="30"/>
      <c r="P2031" s="30"/>
      <c r="Q2031" s="30"/>
      <c r="R2031" s="30"/>
      <c r="S2031" s="30"/>
    </row>
    <row r="2032" spans="1:19" x14ac:dyDescent="0.25">
      <c r="A2032" t="s">
        <v>4635</v>
      </c>
      <c r="B2032" t="s">
        <v>4670</v>
      </c>
      <c r="C2032" t="s">
        <v>244</v>
      </c>
      <c r="D2032" t="str">
        <f>VLOOKUP(C2032,'Programas-Mestrado'!$C:$D,2,0)</f>
        <v>PIPGEs</v>
      </c>
      <c r="E2032" t="s">
        <v>258</v>
      </c>
      <c r="F2032" s="10">
        <v>44652</v>
      </c>
      <c r="G2032" s="10">
        <v>45351</v>
      </c>
      <c r="H2032" t="s">
        <v>987</v>
      </c>
      <c r="I2032" t="s">
        <v>7233</v>
      </c>
      <c r="J2032" t="s">
        <v>1025</v>
      </c>
      <c r="K2032" t="s">
        <v>4032</v>
      </c>
      <c r="N2032" s="30"/>
      <c r="P2032" s="30"/>
      <c r="Q2032" s="30"/>
      <c r="R2032" s="30"/>
      <c r="S2032" s="30"/>
    </row>
    <row r="2033" spans="1:19" x14ac:dyDescent="0.25">
      <c r="A2033" t="s">
        <v>3716</v>
      </c>
      <c r="B2033" t="s">
        <v>4067</v>
      </c>
      <c r="C2033" t="s">
        <v>244</v>
      </c>
      <c r="D2033" t="str">
        <f>VLOOKUP(C2033,'Programas-Mestrado'!$C:$D,2,0)</f>
        <v>PIPGEs</v>
      </c>
      <c r="E2033" t="s">
        <v>258</v>
      </c>
      <c r="F2033" s="10">
        <v>44409</v>
      </c>
      <c r="G2033" s="10">
        <v>44530</v>
      </c>
      <c r="H2033" t="s">
        <v>987</v>
      </c>
      <c r="I2033" t="s">
        <v>7233</v>
      </c>
      <c r="J2033" t="s">
        <v>1030</v>
      </c>
      <c r="K2033" t="s">
        <v>4032</v>
      </c>
      <c r="N2033" s="30"/>
      <c r="P2033" s="30"/>
      <c r="Q2033" s="30"/>
      <c r="R2033" s="30"/>
      <c r="S2033" s="30"/>
    </row>
    <row r="2034" spans="1:19" x14ac:dyDescent="0.25">
      <c r="A2034" t="s">
        <v>3716</v>
      </c>
      <c r="B2034" t="s">
        <v>4264</v>
      </c>
      <c r="C2034" t="s">
        <v>244</v>
      </c>
      <c r="D2034" t="str">
        <f>VLOOKUP(C2034,'Programas-Mestrado'!$C:$D,2,0)</f>
        <v>PIPGEs</v>
      </c>
      <c r="E2034" t="s">
        <v>258</v>
      </c>
      <c r="F2034" s="10">
        <v>44562</v>
      </c>
      <c r="G2034" s="10">
        <v>44620</v>
      </c>
      <c r="H2034" t="s">
        <v>987</v>
      </c>
      <c r="I2034" t="s">
        <v>7233</v>
      </c>
      <c r="J2034" t="s">
        <v>1025</v>
      </c>
      <c r="K2034" t="s">
        <v>4032</v>
      </c>
      <c r="N2034" s="30"/>
      <c r="P2034" s="30"/>
      <c r="Q2034" s="30"/>
      <c r="R2034" s="30"/>
      <c r="S2034" s="30"/>
    </row>
    <row r="2035" spans="1:19" x14ac:dyDescent="0.25">
      <c r="A2035" t="s">
        <v>3849</v>
      </c>
      <c r="B2035" t="s">
        <v>4068</v>
      </c>
      <c r="C2035" t="s">
        <v>244</v>
      </c>
      <c r="D2035" t="str">
        <f>VLOOKUP(C2035,'Programas-Mestrado'!$C:$D,2,0)</f>
        <v>PIPGEs</v>
      </c>
      <c r="E2035" t="s">
        <v>258</v>
      </c>
      <c r="F2035" s="10">
        <v>44409</v>
      </c>
      <c r="G2035" s="10">
        <v>44681</v>
      </c>
      <c r="H2035" t="s">
        <v>987</v>
      </c>
      <c r="I2035" t="s">
        <v>7233</v>
      </c>
      <c r="J2035" t="s">
        <v>1025</v>
      </c>
      <c r="K2035" t="s">
        <v>4032</v>
      </c>
      <c r="N2035" s="30"/>
      <c r="P2035" s="30"/>
      <c r="Q2035" s="30"/>
      <c r="R2035" s="30"/>
      <c r="S2035" s="30"/>
    </row>
    <row r="2036" spans="1:19" x14ac:dyDescent="0.25">
      <c r="A2036" t="s">
        <v>3850</v>
      </c>
      <c r="B2036" t="s">
        <v>4069</v>
      </c>
      <c r="C2036" t="s">
        <v>244</v>
      </c>
      <c r="D2036" t="str">
        <f>VLOOKUP(C2036,'Programas-Mestrado'!$C:$D,2,0)</f>
        <v>PIPGEs</v>
      </c>
      <c r="E2036" t="s">
        <v>258</v>
      </c>
      <c r="F2036" s="10">
        <v>44409</v>
      </c>
      <c r="G2036" s="10">
        <v>44742</v>
      </c>
      <c r="H2036" t="s">
        <v>987</v>
      </c>
      <c r="I2036" t="s">
        <v>7233</v>
      </c>
      <c r="J2036" t="s">
        <v>1024</v>
      </c>
      <c r="K2036" t="s">
        <v>4032</v>
      </c>
      <c r="N2036" s="30"/>
      <c r="P2036" s="30"/>
      <c r="Q2036" s="30"/>
      <c r="R2036" s="30"/>
      <c r="S2036" s="30"/>
    </row>
    <row r="2037" spans="1:19" x14ac:dyDescent="0.25">
      <c r="A2037" t="s">
        <v>1277</v>
      </c>
      <c r="B2037" t="s">
        <v>4070</v>
      </c>
      <c r="C2037" t="s">
        <v>244</v>
      </c>
      <c r="D2037" t="str">
        <f>VLOOKUP(C2037,'Programas-Mestrado'!$C:$D,2,0)</f>
        <v>PIPGEs</v>
      </c>
      <c r="E2037" t="s">
        <v>258</v>
      </c>
      <c r="F2037" s="10">
        <v>44409</v>
      </c>
      <c r="G2037" s="10">
        <v>44620</v>
      </c>
      <c r="H2037" t="s">
        <v>987</v>
      </c>
      <c r="I2037" t="s">
        <v>7233</v>
      </c>
      <c r="J2037" t="s">
        <v>1025</v>
      </c>
      <c r="K2037" t="s">
        <v>4032</v>
      </c>
      <c r="N2037" s="30"/>
      <c r="P2037" s="30"/>
      <c r="Q2037" s="30"/>
      <c r="R2037" s="30"/>
      <c r="S2037" s="30"/>
    </row>
    <row r="2038" spans="1:19" x14ac:dyDescent="0.25">
      <c r="A2038" t="s">
        <v>4636</v>
      </c>
      <c r="B2038" t="s">
        <v>4671</v>
      </c>
      <c r="C2038" t="s">
        <v>244</v>
      </c>
      <c r="D2038" t="str">
        <f>VLOOKUP(C2038,'Programas-Mestrado'!$C:$D,2,0)</f>
        <v>PIPGEs</v>
      </c>
      <c r="E2038" t="s">
        <v>258</v>
      </c>
      <c r="F2038" s="10">
        <v>44652</v>
      </c>
      <c r="G2038" s="10">
        <v>44865</v>
      </c>
      <c r="H2038" t="s">
        <v>987</v>
      </c>
      <c r="I2038" t="s">
        <v>7233</v>
      </c>
      <c r="J2038" t="s">
        <v>1026</v>
      </c>
      <c r="K2038" t="s">
        <v>4032</v>
      </c>
      <c r="N2038" s="30"/>
      <c r="P2038" s="30"/>
      <c r="Q2038" s="30"/>
      <c r="R2038" s="30"/>
      <c r="S2038" s="30"/>
    </row>
    <row r="2039" spans="1:19" x14ac:dyDescent="0.25">
      <c r="A2039" t="s">
        <v>1164</v>
      </c>
      <c r="B2039" t="s">
        <v>4071</v>
      </c>
      <c r="C2039" t="s">
        <v>244</v>
      </c>
      <c r="D2039" t="str">
        <f>VLOOKUP(C2039,'Programas-Mestrado'!$C:$D,2,0)</f>
        <v>PIPGEs</v>
      </c>
      <c r="E2039" t="s">
        <v>258</v>
      </c>
      <c r="F2039" s="10">
        <v>44409</v>
      </c>
      <c r="G2039" s="10">
        <v>44620</v>
      </c>
      <c r="H2039" t="s">
        <v>987</v>
      </c>
      <c r="I2039" t="s">
        <v>7233</v>
      </c>
      <c r="J2039" t="s">
        <v>1025</v>
      </c>
      <c r="K2039" t="s">
        <v>4032</v>
      </c>
      <c r="N2039" s="30"/>
      <c r="P2039" s="30"/>
      <c r="Q2039" s="30"/>
      <c r="R2039" s="30"/>
      <c r="S2039" s="30"/>
    </row>
    <row r="2040" spans="1:19" x14ac:dyDescent="0.25">
      <c r="A2040" t="s">
        <v>5004</v>
      </c>
      <c r="B2040" t="s">
        <v>5029</v>
      </c>
      <c r="C2040" t="s">
        <v>244</v>
      </c>
      <c r="D2040" t="str">
        <f>VLOOKUP(C2040,'Programas-Mestrado'!$C:$D,2,0)</f>
        <v>PIPGEs</v>
      </c>
      <c r="E2040" t="s">
        <v>258</v>
      </c>
      <c r="F2040" s="10">
        <v>44805</v>
      </c>
      <c r="G2040" s="10">
        <v>45322</v>
      </c>
      <c r="H2040" t="s">
        <v>987</v>
      </c>
      <c r="I2040" t="s">
        <v>7233</v>
      </c>
      <c r="J2040" t="s">
        <v>1024</v>
      </c>
      <c r="K2040" t="s">
        <v>4032</v>
      </c>
      <c r="N2040" s="30"/>
      <c r="P2040" s="30"/>
      <c r="Q2040" s="30"/>
      <c r="R2040" s="30"/>
      <c r="S2040" s="30"/>
    </row>
    <row r="2041" spans="1:19" x14ac:dyDescent="0.25">
      <c r="A2041" t="s">
        <v>4637</v>
      </c>
      <c r="B2041" t="s">
        <v>4672</v>
      </c>
      <c r="C2041" t="s">
        <v>244</v>
      </c>
      <c r="D2041" t="str">
        <f>VLOOKUP(C2041,'Programas-Mestrado'!$C:$D,2,0)</f>
        <v>PIPGEs</v>
      </c>
      <c r="E2041" t="s">
        <v>258</v>
      </c>
      <c r="F2041" s="10">
        <v>44652</v>
      </c>
      <c r="G2041" s="10">
        <v>44957</v>
      </c>
      <c r="H2041" t="s">
        <v>987</v>
      </c>
      <c r="I2041" t="s">
        <v>7233</v>
      </c>
      <c r="J2041" t="s">
        <v>3346</v>
      </c>
      <c r="K2041" t="s">
        <v>4032</v>
      </c>
      <c r="N2041" s="30"/>
      <c r="P2041" s="30"/>
      <c r="Q2041" s="30"/>
      <c r="R2041" s="30"/>
      <c r="S2041" s="30"/>
    </row>
    <row r="2042" spans="1:19" x14ac:dyDescent="0.25">
      <c r="A2042" t="s">
        <v>6546</v>
      </c>
      <c r="B2042" t="s">
        <v>6558</v>
      </c>
      <c r="C2042" t="s">
        <v>244</v>
      </c>
      <c r="D2042" t="str">
        <f>VLOOKUP(C2042,'Programas-Mestrado'!$C:$D,2,0)</f>
        <v>PIPGEs</v>
      </c>
      <c r="E2042" t="s">
        <v>258</v>
      </c>
      <c r="F2042" s="10">
        <v>45261</v>
      </c>
      <c r="G2042" s="10">
        <v>45351</v>
      </c>
      <c r="H2042" t="s">
        <v>987</v>
      </c>
      <c r="I2042" t="s">
        <v>7233</v>
      </c>
      <c r="J2042" t="s">
        <v>1023</v>
      </c>
      <c r="K2042" t="s">
        <v>4032</v>
      </c>
      <c r="N2042" s="30"/>
      <c r="P2042" s="30"/>
      <c r="Q2042" s="30"/>
      <c r="R2042" s="30"/>
      <c r="S2042" s="30"/>
    </row>
    <row r="2043" spans="1:19" x14ac:dyDescent="0.25">
      <c r="A2043" t="s">
        <v>4700</v>
      </c>
      <c r="B2043" t="s">
        <v>5850</v>
      </c>
      <c r="C2043" t="s">
        <v>244</v>
      </c>
      <c r="D2043" t="str">
        <f>VLOOKUP(C2043,'Programas-Mestrado'!$C:$D,2,0)</f>
        <v>PIPGEs</v>
      </c>
      <c r="E2043" t="s">
        <v>258</v>
      </c>
      <c r="F2043" s="10">
        <v>44835</v>
      </c>
      <c r="G2043" s="10">
        <v>44985</v>
      </c>
      <c r="H2043" t="s">
        <v>987</v>
      </c>
      <c r="I2043" t="s">
        <v>7233</v>
      </c>
      <c r="J2043" t="s">
        <v>1025</v>
      </c>
      <c r="K2043" t="s">
        <v>4032</v>
      </c>
      <c r="N2043" s="30"/>
      <c r="P2043" s="30"/>
      <c r="Q2043" s="30"/>
      <c r="R2043" s="30"/>
      <c r="S2043" s="30"/>
    </row>
    <row r="2044" spans="1:19" x14ac:dyDescent="0.25">
      <c r="A2044" t="s">
        <v>4700</v>
      </c>
      <c r="B2044" t="s">
        <v>4708</v>
      </c>
      <c r="C2044" t="s">
        <v>244</v>
      </c>
      <c r="D2044" t="str">
        <f>VLOOKUP(C2044,'Programas-Mestrado'!$C:$D,2,0)</f>
        <v>PIPGEs</v>
      </c>
      <c r="E2044" t="s">
        <v>258</v>
      </c>
      <c r="F2044" s="10">
        <v>44682</v>
      </c>
      <c r="G2044" s="10">
        <v>44804</v>
      </c>
      <c r="H2044" t="s">
        <v>987</v>
      </c>
      <c r="I2044" t="s">
        <v>7233</v>
      </c>
      <c r="J2044" t="s">
        <v>3346</v>
      </c>
      <c r="K2044" t="s">
        <v>4032</v>
      </c>
      <c r="N2044" s="30"/>
      <c r="P2044" s="30"/>
      <c r="Q2044" s="30"/>
      <c r="R2044" s="30"/>
      <c r="S2044" s="30"/>
    </row>
    <row r="2045" spans="1:19" x14ac:dyDescent="0.25">
      <c r="A2045" t="s">
        <v>2499</v>
      </c>
      <c r="B2045" t="s">
        <v>2755</v>
      </c>
      <c r="C2045" t="s">
        <v>570</v>
      </c>
      <c r="D2045" t="str">
        <f>VLOOKUP(C2045,'Programas-Mestrado'!$C:$D,2,0)</f>
        <v>PPGPsi</v>
      </c>
      <c r="E2045" t="s">
        <v>517</v>
      </c>
      <c r="F2045" s="10">
        <v>43525</v>
      </c>
      <c r="G2045" s="10">
        <v>45016</v>
      </c>
      <c r="H2045" t="s">
        <v>986</v>
      </c>
      <c r="I2045" t="s">
        <v>7233</v>
      </c>
      <c r="J2045" t="s">
        <v>1024</v>
      </c>
      <c r="K2045" t="s">
        <v>3352</v>
      </c>
      <c r="N2045" s="30"/>
      <c r="P2045" s="30"/>
      <c r="Q2045" s="30"/>
      <c r="R2045" s="30"/>
      <c r="S2045" s="30"/>
    </row>
    <row r="2046" spans="1:19" x14ac:dyDescent="0.25">
      <c r="A2046" t="s">
        <v>2504</v>
      </c>
      <c r="B2046" t="s">
        <v>2760</v>
      </c>
      <c r="C2046" t="s">
        <v>570</v>
      </c>
      <c r="D2046" t="str">
        <f>VLOOKUP(C2046,'Programas-Mestrado'!$C:$D,2,0)</f>
        <v>PPGPsi</v>
      </c>
      <c r="E2046" t="s">
        <v>517</v>
      </c>
      <c r="F2046" s="10">
        <v>43556</v>
      </c>
      <c r="G2046" s="10">
        <v>45077</v>
      </c>
      <c r="H2046" t="s">
        <v>986</v>
      </c>
      <c r="I2046" t="s">
        <v>7233</v>
      </c>
      <c r="J2046" t="s">
        <v>3381</v>
      </c>
      <c r="K2046" t="s">
        <v>3352</v>
      </c>
      <c r="N2046" s="30"/>
      <c r="P2046" s="30"/>
      <c r="Q2046" s="30"/>
      <c r="R2046" s="30"/>
      <c r="S2046" s="30"/>
    </row>
    <row r="2047" spans="1:19" x14ac:dyDescent="0.25">
      <c r="A2047" t="s">
        <v>3066</v>
      </c>
      <c r="B2047" t="s">
        <v>4287</v>
      </c>
      <c r="C2047" t="s">
        <v>570</v>
      </c>
      <c r="D2047" t="str">
        <f>VLOOKUP(C2047,'Programas-Mestrado'!$C:$D,2,0)</f>
        <v>PPGPsi</v>
      </c>
      <c r="E2047" t="s">
        <v>517</v>
      </c>
      <c r="F2047" s="10">
        <v>44593</v>
      </c>
      <c r="G2047" s="10">
        <v>45016</v>
      </c>
      <c r="H2047" t="s">
        <v>987</v>
      </c>
      <c r="I2047" t="s">
        <v>7233</v>
      </c>
      <c r="J2047" t="s">
        <v>1026</v>
      </c>
      <c r="K2047" t="s">
        <v>3352</v>
      </c>
      <c r="N2047" s="30"/>
      <c r="P2047" s="30"/>
      <c r="Q2047" s="30"/>
      <c r="R2047" s="30"/>
      <c r="S2047" s="30"/>
    </row>
    <row r="2048" spans="1:19" x14ac:dyDescent="0.25">
      <c r="A2048" t="s">
        <v>2495</v>
      </c>
      <c r="B2048" t="s">
        <v>2751</v>
      </c>
      <c r="C2048" t="s">
        <v>570</v>
      </c>
      <c r="D2048" t="str">
        <f>VLOOKUP(C2048,'Programas-Mestrado'!$C:$D,2,0)</f>
        <v>PPGPsi</v>
      </c>
      <c r="E2048" t="s">
        <v>517</v>
      </c>
      <c r="F2048" s="10">
        <v>43525</v>
      </c>
      <c r="G2048" s="10">
        <v>44592</v>
      </c>
      <c r="H2048" t="s">
        <v>987</v>
      </c>
      <c r="I2048" t="s">
        <v>7233</v>
      </c>
      <c r="J2048" t="s">
        <v>1023</v>
      </c>
      <c r="K2048" t="s">
        <v>3352</v>
      </c>
      <c r="N2048" s="30"/>
      <c r="P2048" s="30"/>
      <c r="Q2048" s="30"/>
      <c r="R2048" s="30"/>
      <c r="S2048" s="30"/>
    </row>
    <row r="2049" spans="1:19" x14ac:dyDescent="0.25">
      <c r="A2049" t="s">
        <v>2496</v>
      </c>
      <c r="B2049" t="s">
        <v>2752</v>
      </c>
      <c r="C2049" t="s">
        <v>570</v>
      </c>
      <c r="D2049" t="str">
        <f>VLOOKUP(C2049,'Programas-Mestrado'!$C:$D,2,0)</f>
        <v>PPGPsi</v>
      </c>
      <c r="E2049" t="s">
        <v>517</v>
      </c>
      <c r="F2049" s="10">
        <v>43709</v>
      </c>
      <c r="G2049" s="10">
        <v>45169</v>
      </c>
      <c r="H2049" t="s">
        <v>987</v>
      </c>
      <c r="I2049" t="s">
        <v>7233</v>
      </c>
      <c r="J2049" t="s">
        <v>6446</v>
      </c>
      <c r="K2049" t="s">
        <v>3352</v>
      </c>
      <c r="N2049" s="30"/>
      <c r="P2049" s="30"/>
      <c r="Q2049" s="30"/>
      <c r="R2049" s="30"/>
      <c r="S2049" s="30"/>
    </row>
    <row r="2050" spans="1:19" x14ac:dyDescent="0.25">
      <c r="A2050" t="s">
        <v>3051</v>
      </c>
      <c r="B2050" t="s">
        <v>3190</v>
      </c>
      <c r="C2050" t="s">
        <v>570</v>
      </c>
      <c r="D2050" t="str">
        <f>VLOOKUP(C2050,'Programas-Mestrado'!$C:$D,2,0)</f>
        <v>PPGPsi</v>
      </c>
      <c r="E2050" t="s">
        <v>517</v>
      </c>
      <c r="F2050" s="10">
        <v>43160</v>
      </c>
      <c r="G2050" s="10">
        <v>43220</v>
      </c>
      <c r="H2050" t="s">
        <v>987</v>
      </c>
      <c r="I2050" t="s">
        <v>7233</v>
      </c>
      <c r="J2050" t="s">
        <v>6953</v>
      </c>
      <c r="K2050" t="s">
        <v>3352</v>
      </c>
      <c r="N2050" s="30"/>
      <c r="P2050" s="30"/>
      <c r="Q2050" s="30"/>
      <c r="R2050" s="30"/>
      <c r="S2050" s="30"/>
    </row>
    <row r="2051" spans="1:19" x14ac:dyDescent="0.25">
      <c r="A2051" t="s">
        <v>5566</v>
      </c>
      <c r="B2051" t="s">
        <v>5585</v>
      </c>
      <c r="C2051" t="s">
        <v>570</v>
      </c>
      <c r="D2051" t="str">
        <f>VLOOKUP(C2051,'Programas-Mestrado'!$C:$D,2,0)</f>
        <v>PPGPsi</v>
      </c>
      <c r="E2051" t="s">
        <v>517</v>
      </c>
      <c r="F2051" s="10">
        <v>43525</v>
      </c>
      <c r="G2051" s="10">
        <v>44985</v>
      </c>
      <c r="H2051" t="s">
        <v>987</v>
      </c>
      <c r="I2051" t="s">
        <v>7233</v>
      </c>
      <c r="J2051" t="s">
        <v>1025</v>
      </c>
      <c r="K2051" t="s">
        <v>3352</v>
      </c>
      <c r="N2051" s="30"/>
      <c r="P2051" s="30"/>
      <c r="Q2051" s="30"/>
      <c r="R2051" s="30"/>
      <c r="S2051" s="30"/>
    </row>
    <row r="2052" spans="1:19" x14ac:dyDescent="0.25">
      <c r="A2052" t="s">
        <v>3052</v>
      </c>
      <c r="B2052" t="s">
        <v>3191</v>
      </c>
      <c r="C2052" t="s">
        <v>570</v>
      </c>
      <c r="D2052" t="str">
        <f>VLOOKUP(C2052,'Programas-Mestrado'!$C:$D,2,0)</f>
        <v>PPGPsi</v>
      </c>
      <c r="E2052" t="s">
        <v>517</v>
      </c>
      <c r="F2052" s="10">
        <v>43160</v>
      </c>
      <c r="G2052" s="10">
        <v>43524</v>
      </c>
      <c r="H2052" t="s">
        <v>987</v>
      </c>
      <c r="I2052" t="s">
        <v>7233</v>
      </c>
      <c r="J2052" t="s">
        <v>1026</v>
      </c>
      <c r="K2052" t="s">
        <v>3352</v>
      </c>
      <c r="N2052" s="30"/>
      <c r="P2052" s="30"/>
      <c r="Q2052" s="30"/>
      <c r="R2052" s="30"/>
      <c r="S2052" s="30"/>
    </row>
    <row r="2053" spans="1:19" x14ac:dyDescent="0.25">
      <c r="A2053" t="s">
        <v>2497</v>
      </c>
      <c r="B2053" t="s">
        <v>2753</v>
      </c>
      <c r="C2053" t="s">
        <v>570</v>
      </c>
      <c r="D2053" t="str">
        <f>VLOOKUP(C2053,'Programas-Mestrado'!$C:$D,2,0)</f>
        <v>PPGPsi</v>
      </c>
      <c r="E2053" t="s">
        <v>517</v>
      </c>
      <c r="F2053" s="10">
        <v>43891</v>
      </c>
      <c r="G2053" s="10">
        <v>45443</v>
      </c>
      <c r="H2053" t="s">
        <v>987</v>
      </c>
      <c r="I2053" t="s">
        <v>7233</v>
      </c>
      <c r="J2053" t="s">
        <v>3381</v>
      </c>
      <c r="K2053" t="s">
        <v>3352</v>
      </c>
      <c r="N2053" s="30"/>
      <c r="P2053" s="30"/>
      <c r="Q2053" s="30"/>
      <c r="R2053" s="30"/>
      <c r="S2053" s="30"/>
    </row>
    <row r="2054" spans="1:19" x14ac:dyDescent="0.25">
      <c r="A2054" t="s">
        <v>2498</v>
      </c>
      <c r="B2054" t="s">
        <v>2754</v>
      </c>
      <c r="C2054" t="s">
        <v>570</v>
      </c>
      <c r="D2054" t="str">
        <f>VLOOKUP(C2054,'Programas-Mestrado'!$C:$D,2,0)</f>
        <v>PPGPsi</v>
      </c>
      <c r="E2054" t="s">
        <v>517</v>
      </c>
      <c r="F2054" s="10">
        <v>43525</v>
      </c>
      <c r="G2054" s="10">
        <v>44834</v>
      </c>
      <c r="H2054" t="s">
        <v>987</v>
      </c>
      <c r="I2054" t="s">
        <v>7233</v>
      </c>
      <c r="J2054" t="s">
        <v>1023</v>
      </c>
      <c r="K2054" t="s">
        <v>3352</v>
      </c>
      <c r="N2054" s="30"/>
      <c r="P2054" s="30"/>
      <c r="Q2054" s="30"/>
      <c r="R2054" s="30"/>
      <c r="S2054" s="30"/>
    </row>
    <row r="2055" spans="1:19" x14ac:dyDescent="0.25">
      <c r="A2055" t="s">
        <v>3073</v>
      </c>
      <c r="B2055" t="s">
        <v>3753</v>
      </c>
      <c r="C2055" t="s">
        <v>570</v>
      </c>
      <c r="D2055" t="str">
        <f>VLOOKUP(C2055,'Programas-Mestrado'!$C:$D,2,0)</f>
        <v>PPGPsi</v>
      </c>
      <c r="E2055" t="s">
        <v>517</v>
      </c>
      <c r="F2055" s="10">
        <v>44256</v>
      </c>
      <c r="G2055" s="10">
        <v>44561</v>
      </c>
      <c r="H2055" t="s">
        <v>987</v>
      </c>
      <c r="I2055" t="s">
        <v>7233</v>
      </c>
      <c r="J2055" t="s">
        <v>1026</v>
      </c>
      <c r="K2055" t="s">
        <v>3352</v>
      </c>
      <c r="N2055" s="30"/>
      <c r="P2055" s="30"/>
      <c r="Q2055" s="30"/>
      <c r="R2055" s="30"/>
      <c r="S2055" s="30"/>
    </row>
    <row r="2056" spans="1:19" x14ac:dyDescent="0.25">
      <c r="A2056" t="s">
        <v>3053</v>
      </c>
      <c r="B2056" t="s">
        <v>3192</v>
      </c>
      <c r="C2056" t="s">
        <v>570</v>
      </c>
      <c r="D2056" t="str">
        <f>VLOOKUP(C2056,'Programas-Mestrado'!$C:$D,2,0)</f>
        <v>PPGPsi</v>
      </c>
      <c r="E2056" t="s">
        <v>517</v>
      </c>
      <c r="F2056" s="10">
        <v>43160</v>
      </c>
      <c r="G2056" s="10">
        <v>43524</v>
      </c>
      <c r="H2056" t="s">
        <v>987</v>
      </c>
      <c r="I2056" t="s">
        <v>7233</v>
      </c>
      <c r="J2056" t="s">
        <v>1025</v>
      </c>
      <c r="K2056" t="s">
        <v>3352</v>
      </c>
      <c r="N2056" s="30"/>
      <c r="P2056" s="30"/>
      <c r="Q2056" s="30"/>
      <c r="R2056" s="30"/>
      <c r="S2056" s="30"/>
    </row>
    <row r="2057" spans="1:19" x14ac:dyDescent="0.25">
      <c r="A2057" t="s">
        <v>2500</v>
      </c>
      <c r="B2057" t="s">
        <v>2756</v>
      </c>
      <c r="C2057" t="s">
        <v>570</v>
      </c>
      <c r="D2057" t="str">
        <f>VLOOKUP(C2057,'Programas-Mestrado'!$C:$D,2,0)</f>
        <v>PPGPsi</v>
      </c>
      <c r="E2057" t="s">
        <v>517</v>
      </c>
      <c r="F2057" s="10">
        <v>43891</v>
      </c>
      <c r="G2057" s="10">
        <v>45351</v>
      </c>
      <c r="H2057" t="s">
        <v>987</v>
      </c>
      <c r="I2057" t="s">
        <v>7233</v>
      </c>
      <c r="J2057" t="s">
        <v>1025</v>
      </c>
      <c r="K2057" t="s">
        <v>3352</v>
      </c>
      <c r="N2057" s="30"/>
      <c r="P2057" s="30"/>
      <c r="Q2057" s="30"/>
      <c r="R2057" s="30"/>
      <c r="S2057" s="30"/>
    </row>
    <row r="2058" spans="1:19" x14ac:dyDescent="0.25">
      <c r="A2058" t="s">
        <v>3054</v>
      </c>
      <c r="B2058" t="s">
        <v>3193</v>
      </c>
      <c r="C2058" t="s">
        <v>570</v>
      </c>
      <c r="D2058" t="str">
        <f>VLOOKUP(C2058,'Programas-Mestrado'!$C:$D,2,0)</f>
        <v>PPGPsi</v>
      </c>
      <c r="E2058" t="s">
        <v>517</v>
      </c>
      <c r="F2058" s="10">
        <v>43160</v>
      </c>
      <c r="G2058" s="10">
        <v>43524</v>
      </c>
      <c r="H2058" t="s">
        <v>987</v>
      </c>
      <c r="I2058" t="s">
        <v>7233</v>
      </c>
      <c r="J2058" t="s">
        <v>1025</v>
      </c>
      <c r="K2058" t="s">
        <v>3352</v>
      </c>
      <c r="N2058" s="30"/>
      <c r="P2058" s="30"/>
      <c r="Q2058" s="30"/>
      <c r="R2058" s="30"/>
      <c r="S2058" s="30"/>
    </row>
    <row r="2059" spans="1:19" x14ac:dyDescent="0.25">
      <c r="A2059" t="s">
        <v>3407</v>
      </c>
      <c r="B2059" t="s">
        <v>4163</v>
      </c>
      <c r="C2059" t="s">
        <v>570</v>
      </c>
      <c r="D2059" t="str">
        <f>VLOOKUP(C2059,'Programas-Mestrado'!$C:$D,2,0)</f>
        <v>PPGPsi</v>
      </c>
      <c r="E2059" t="s">
        <v>517</v>
      </c>
      <c r="F2059" s="10">
        <v>44440</v>
      </c>
      <c r="G2059" s="10">
        <v>44651</v>
      </c>
      <c r="H2059" t="s">
        <v>987</v>
      </c>
      <c r="I2059" t="s">
        <v>7233</v>
      </c>
      <c r="J2059" t="s">
        <v>1026</v>
      </c>
      <c r="K2059" t="s">
        <v>3352</v>
      </c>
      <c r="N2059" s="30"/>
      <c r="P2059" s="30"/>
      <c r="Q2059" s="30"/>
      <c r="R2059" s="30"/>
      <c r="S2059" s="30"/>
    </row>
    <row r="2060" spans="1:19" x14ac:dyDescent="0.25">
      <c r="A2060" t="s">
        <v>3055</v>
      </c>
      <c r="B2060" t="s">
        <v>3194</v>
      </c>
      <c r="C2060" t="s">
        <v>570</v>
      </c>
      <c r="D2060" t="str">
        <f>VLOOKUP(C2060,'Programas-Mestrado'!$C:$D,2,0)</f>
        <v>PPGPsi</v>
      </c>
      <c r="E2060" t="s">
        <v>517</v>
      </c>
      <c r="F2060" s="10">
        <v>43160</v>
      </c>
      <c r="G2060" s="10">
        <v>43524</v>
      </c>
      <c r="H2060" t="s">
        <v>987</v>
      </c>
      <c r="I2060" t="s">
        <v>7233</v>
      </c>
      <c r="J2060" t="s">
        <v>1025</v>
      </c>
      <c r="K2060" t="s">
        <v>3352</v>
      </c>
      <c r="N2060" s="30"/>
      <c r="P2060" s="30"/>
      <c r="Q2060" s="30"/>
      <c r="R2060" s="30"/>
      <c r="S2060" s="30"/>
    </row>
    <row r="2061" spans="1:19" x14ac:dyDescent="0.25">
      <c r="A2061" t="s">
        <v>2501</v>
      </c>
      <c r="B2061" t="s">
        <v>2757</v>
      </c>
      <c r="C2061" t="s">
        <v>570</v>
      </c>
      <c r="D2061" t="str">
        <f>VLOOKUP(C2061,'Programas-Mestrado'!$C:$D,2,0)</f>
        <v>PPGPsi</v>
      </c>
      <c r="E2061" t="s">
        <v>517</v>
      </c>
      <c r="F2061" s="10">
        <v>43160</v>
      </c>
      <c r="G2061" s="10">
        <v>44439</v>
      </c>
      <c r="H2061" t="s">
        <v>987</v>
      </c>
      <c r="I2061" t="s">
        <v>7233</v>
      </c>
      <c r="J2061" t="s">
        <v>1024</v>
      </c>
      <c r="K2061" t="s">
        <v>3352</v>
      </c>
      <c r="N2061" s="30"/>
      <c r="P2061" s="30"/>
      <c r="Q2061" s="30"/>
      <c r="R2061" s="30"/>
      <c r="S2061" s="30"/>
    </row>
    <row r="2062" spans="1:19" x14ac:dyDescent="0.25">
      <c r="A2062" t="s">
        <v>3056</v>
      </c>
      <c r="B2062" t="s">
        <v>3195</v>
      </c>
      <c r="C2062" t="s">
        <v>570</v>
      </c>
      <c r="D2062" t="str">
        <f>VLOOKUP(C2062,'Programas-Mestrado'!$C:$D,2,0)</f>
        <v>PPGPsi</v>
      </c>
      <c r="E2062" t="s">
        <v>517</v>
      </c>
      <c r="F2062" s="10">
        <v>43160</v>
      </c>
      <c r="G2062" s="10">
        <v>43524</v>
      </c>
      <c r="H2062" t="s">
        <v>987</v>
      </c>
      <c r="I2062" t="s">
        <v>7233</v>
      </c>
      <c r="J2062" t="s">
        <v>1025</v>
      </c>
      <c r="K2062" t="s">
        <v>3352</v>
      </c>
      <c r="N2062" s="30"/>
      <c r="P2062" s="30"/>
      <c r="Q2062" s="30"/>
      <c r="R2062" s="30"/>
      <c r="S2062" s="30"/>
    </row>
    <row r="2063" spans="1:19" x14ac:dyDescent="0.25">
      <c r="A2063" t="s">
        <v>3057</v>
      </c>
      <c r="B2063" t="s">
        <v>3196</v>
      </c>
      <c r="C2063" t="s">
        <v>570</v>
      </c>
      <c r="D2063" t="str">
        <f>VLOOKUP(C2063,'Programas-Mestrado'!$C:$D,2,0)</f>
        <v>PPGPsi</v>
      </c>
      <c r="E2063" t="s">
        <v>517</v>
      </c>
      <c r="F2063" s="10">
        <v>43160</v>
      </c>
      <c r="G2063" s="10">
        <v>43769</v>
      </c>
      <c r="H2063" t="s">
        <v>987</v>
      </c>
      <c r="I2063" t="s">
        <v>7233</v>
      </c>
      <c r="J2063" t="s">
        <v>1024</v>
      </c>
      <c r="K2063" t="s">
        <v>3352</v>
      </c>
      <c r="N2063" s="30"/>
      <c r="P2063" s="30"/>
      <c r="Q2063" s="30"/>
      <c r="R2063" s="30"/>
      <c r="S2063" s="30"/>
    </row>
    <row r="2064" spans="1:19" x14ac:dyDescent="0.25">
      <c r="A2064" t="s">
        <v>2502</v>
      </c>
      <c r="B2064" t="s">
        <v>2758</v>
      </c>
      <c r="C2064" t="s">
        <v>570</v>
      </c>
      <c r="D2064" t="str">
        <f>VLOOKUP(C2064,'Programas-Mestrado'!$C:$D,2,0)</f>
        <v>PPGPsi</v>
      </c>
      <c r="E2064" t="s">
        <v>517</v>
      </c>
      <c r="F2064" s="10">
        <v>43525</v>
      </c>
      <c r="G2064" s="10">
        <v>45199</v>
      </c>
      <c r="H2064" t="s">
        <v>987</v>
      </c>
      <c r="I2064" t="s">
        <v>7233</v>
      </c>
      <c r="J2064" t="s">
        <v>3381</v>
      </c>
      <c r="K2064" t="s">
        <v>3352</v>
      </c>
      <c r="N2064" s="30"/>
      <c r="P2064" s="30"/>
      <c r="Q2064" s="30"/>
      <c r="R2064" s="30"/>
      <c r="S2064" s="30"/>
    </row>
    <row r="2065" spans="1:19" x14ac:dyDescent="0.25">
      <c r="A2065" t="s">
        <v>3058</v>
      </c>
      <c r="B2065" t="s">
        <v>3197</v>
      </c>
      <c r="C2065" t="s">
        <v>570</v>
      </c>
      <c r="D2065" t="str">
        <f>VLOOKUP(C2065,'Programas-Mestrado'!$C:$D,2,0)</f>
        <v>PPGPsi</v>
      </c>
      <c r="E2065" t="s">
        <v>517</v>
      </c>
      <c r="F2065" s="10">
        <v>43160</v>
      </c>
      <c r="G2065" s="10">
        <v>43982</v>
      </c>
      <c r="H2065" t="s">
        <v>987</v>
      </c>
      <c r="I2065" t="s">
        <v>7233</v>
      </c>
      <c r="J2065" t="s">
        <v>1024</v>
      </c>
      <c r="K2065" t="s">
        <v>3352</v>
      </c>
      <c r="N2065" s="30"/>
      <c r="P2065" s="30"/>
      <c r="Q2065" s="30"/>
      <c r="R2065" s="30"/>
      <c r="S2065" s="30"/>
    </row>
    <row r="2066" spans="1:19" x14ac:dyDescent="0.25">
      <c r="A2066" t="s">
        <v>5654</v>
      </c>
      <c r="B2066" t="s">
        <v>5851</v>
      </c>
      <c r="C2066" t="s">
        <v>570</v>
      </c>
      <c r="D2066" t="str">
        <f>VLOOKUP(C2066,'Programas-Mestrado'!$C:$D,2,0)</f>
        <v>PPGPsi</v>
      </c>
      <c r="E2066" t="s">
        <v>517</v>
      </c>
      <c r="F2066" s="10">
        <v>44805</v>
      </c>
      <c r="G2066" s="10">
        <v>44985</v>
      </c>
      <c r="H2066" t="s">
        <v>987</v>
      </c>
      <c r="I2066" t="s">
        <v>7233</v>
      </c>
      <c r="J2066" t="s">
        <v>1026</v>
      </c>
      <c r="K2066" t="s">
        <v>3352</v>
      </c>
      <c r="N2066" s="30"/>
      <c r="P2066" s="30"/>
      <c r="Q2066" s="30"/>
      <c r="R2066" s="30"/>
      <c r="S2066" s="30"/>
    </row>
    <row r="2067" spans="1:19" x14ac:dyDescent="0.25">
      <c r="A2067" t="s">
        <v>2503</v>
      </c>
      <c r="B2067" t="s">
        <v>2759</v>
      </c>
      <c r="C2067" t="s">
        <v>570</v>
      </c>
      <c r="D2067" t="str">
        <f>VLOOKUP(C2067,'Programas-Mestrado'!$C:$D,2,0)</f>
        <v>PPGPsi</v>
      </c>
      <c r="E2067" t="s">
        <v>517</v>
      </c>
      <c r="F2067" s="10">
        <v>43252</v>
      </c>
      <c r="G2067" s="10">
        <v>44439</v>
      </c>
      <c r="H2067" t="s">
        <v>987</v>
      </c>
      <c r="I2067" t="s">
        <v>7233</v>
      </c>
      <c r="J2067" t="s">
        <v>1023</v>
      </c>
      <c r="K2067" t="s">
        <v>3352</v>
      </c>
      <c r="N2067" s="30"/>
      <c r="P2067" s="30"/>
      <c r="Q2067" s="30"/>
      <c r="R2067" s="30"/>
      <c r="S2067" s="30"/>
    </row>
    <row r="2068" spans="1:19" x14ac:dyDescent="0.25">
      <c r="A2068" t="s">
        <v>3059</v>
      </c>
      <c r="B2068" t="s">
        <v>3198</v>
      </c>
      <c r="C2068" t="s">
        <v>570</v>
      </c>
      <c r="D2068" t="str">
        <f>VLOOKUP(C2068,'Programas-Mestrado'!$C:$D,2,0)</f>
        <v>PPGPsi</v>
      </c>
      <c r="E2068" t="s">
        <v>517</v>
      </c>
      <c r="F2068" s="10">
        <v>43221</v>
      </c>
      <c r="G2068" s="10">
        <v>43251</v>
      </c>
      <c r="H2068" t="s">
        <v>987</v>
      </c>
      <c r="I2068" t="s">
        <v>7233</v>
      </c>
      <c r="J2068" t="s">
        <v>6954</v>
      </c>
      <c r="K2068" t="s">
        <v>3352</v>
      </c>
      <c r="N2068" s="30"/>
      <c r="P2068" s="30"/>
      <c r="Q2068" s="30"/>
      <c r="R2068" s="30"/>
      <c r="S2068" s="30"/>
    </row>
    <row r="2069" spans="1:19" x14ac:dyDescent="0.25">
      <c r="A2069" t="s">
        <v>3079</v>
      </c>
      <c r="B2069" t="s">
        <v>4164</v>
      </c>
      <c r="C2069" t="s">
        <v>570</v>
      </c>
      <c r="D2069" t="str">
        <f>VLOOKUP(C2069,'Programas-Mestrado'!$C:$D,2,0)</f>
        <v>PPGPsi</v>
      </c>
      <c r="E2069" t="s">
        <v>517</v>
      </c>
      <c r="F2069" s="10">
        <v>44440</v>
      </c>
      <c r="G2069" s="10">
        <v>44712</v>
      </c>
      <c r="H2069" t="s">
        <v>987</v>
      </c>
      <c r="I2069" t="s">
        <v>7233</v>
      </c>
      <c r="J2069" t="s">
        <v>1023</v>
      </c>
      <c r="K2069" t="s">
        <v>3352</v>
      </c>
      <c r="N2069" s="30"/>
      <c r="P2069" s="30"/>
      <c r="Q2069" s="30"/>
      <c r="R2069" s="30"/>
      <c r="S2069" s="30"/>
    </row>
    <row r="2070" spans="1:19" x14ac:dyDescent="0.25">
      <c r="A2070" t="s">
        <v>3060</v>
      </c>
      <c r="B2070" t="s">
        <v>3199</v>
      </c>
      <c r="C2070" t="s">
        <v>570</v>
      </c>
      <c r="D2070" t="str">
        <f>VLOOKUP(C2070,'Programas-Mestrado'!$C:$D,2,0)</f>
        <v>PPGPsi</v>
      </c>
      <c r="E2070" t="s">
        <v>517</v>
      </c>
      <c r="F2070" s="10">
        <v>43160</v>
      </c>
      <c r="G2070" s="10">
        <v>43524</v>
      </c>
      <c r="H2070" t="s">
        <v>987</v>
      </c>
      <c r="I2070" t="s">
        <v>7233</v>
      </c>
      <c r="J2070" t="s">
        <v>1025</v>
      </c>
      <c r="K2070" t="s">
        <v>3352</v>
      </c>
      <c r="N2070" s="30"/>
      <c r="P2070" s="30"/>
      <c r="Q2070" s="30"/>
      <c r="R2070" s="30"/>
      <c r="S2070" s="30"/>
    </row>
    <row r="2071" spans="1:19" x14ac:dyDescent="0.25">
      <c r="A2071" t="s">
        <v>3061</v>
      </c>
      <c r="B2071" t="s">
        <v>3200</v>
      </c>
      <c r="C2071" t="s">
        <v>570</v>
      </c>
      <c r="D2071" t="str">
        <f>VLOOKUP(C2071,'Programas-Mestrado'!$C:$D,2,0)</f>
        <v>PPGPsi</v>
      </c>
      <c r="E2071" t="s">
        <v>517</v>
      </c>
      <c r="F2071" s="10">
        <v>43160</v>
      </c>
      <c r="G2071" s="10">
        <v>43404</v>
      </c>
      <c r="H2071" t="s">
        <v>987</v>
      </c>
      <c r="I2071" t="s">
        <v>7233</v>
      </c>
      <c r="J2071" t="s">
        <v>1026</v>
      </c>
      <c r="K2071" t="s">
        <v>3352</v>
      </c>
      <c r="N2071" s="30"/>
      <c r="P2071" s="30"/>
      <c r="Q2071" s="30"/>
      <c r="R2071" s="30"/>
      <c r="S2071" s="30"/>
    </row>
    <row r="2072" spans="1:19" x14ac:dyDescent="0.25">
      <c r="A2072" t="s">
        <v>3062</v>
      </c>
      <c r="B2072" t="s">
        <v>3201</v>
      </c>
      <c r="C2072" t="s">
        <v>570</v>
      </c>
      <c r="D2072" t="str">
        <f>VLOOKUP(C2072,'Programas-Mestrado'!$C:$D,2,0)</f>
        <v>PPGPsi</v>
      </c>
      <c r="E2072" t="s">
        <v>517</v>
      </c>
      <c r="F2072" s="10">
        <v>43160</v>
      </c>
      <c r="G2072" s="10">
        <v>43524</v>
      </c>
      <c r="H2072" t="s">
        <v>987</v>
      </c>
      <c r="I2072" t="s">
        <v>7233</v>
      </c>
      <c r="J2072" t="s">
        <v>1024</v>
      </c>
      <c r="K2072" t="s">
        <v>3352</v>
      </c>
      <c r="N2072" s="30"/>
      <c r="P2072" s="30"/>
      <c r="Q2072" s="30"/>
      <c r="R2072" s="30"/>
      <c r="S2072" s="30"/>
    </row>
    <row r="2073" spans="1:19" x14ac:dyDescent="0.25">
      <c r="A2073" t="s">
        <v>2505</v>
      </c>
      <c r="B2073" t="s">
        <v>2761</v>
      </c>
      <c r="C2073" t="s">
        <v>570</v>
      </c>
      <c r="D2073" t="str">
        <f>VLOOKUP(C2073,'Programas-Mestrado'!$C:$D,2,0)</f>
        <v>PPGPsi</v>
      </c>
      <c r="E2073" t="s">
        <v>517</v>
      </c>
      <c r="F2073" s="10">
        <v>43525</v>
      </c>
      <c r="G2073" s="10">
        <v>45077</v>
      </c>
      <c r="H2073" t="s">
        <v>987</v>
      </c>
      <c r="I2073" t="s">
        <v>7233</v>
      </c>
      <c r="J2073" t="s">
        <v>1024</v>
      </c>
      <c r="K2073" t="s">
        <v>3352</v>
      </c>
      <c r="N2073" s="30"/>
      <c r="P2073" s="30"/>
      <c r="Q2073" s="30"/>
      <c r="R2073" s="30"/>
      <c r="S2073" s="30"/>
    </row>
    <row r="2074" spans="1:19" x14ac:dyDescent="0.25">
      <c r="A2074" t="s">
        <v>174</v>
      </c>
      <c r="B2074" t="s">
        <v>2762</v>
      </c>
      <c r="C2074" t="s">
        <v>570</v>
      </c>
      <c r="D2074" t="str">
        <f>VLOOKUP(C2074,'Programas-Mestrado'!$C:$D,2,0)</f>
        <v>PPGPsi</v>
      </c>
      <c r="E2074" t="s">
        <v>517</v>
      </c>
      <c r="F2074" s="10">
        <v>43891</v>
      </c>
      <c r="G2074" s="10">
        <v>44377</v>
      </c>
      <c r="H2074" t="s">
        <v>987</v>
      </c>
      <c r="I2074" t="s">
        <v>7233</v>
      </c>
      <c r="J2074" t="s">
        <v>1028</v>
      </c>
      <c r="K2074" t="s">
        <v>3352</v>
      </c>
      <c r="N2074" s="30"/>
      <c r="P2074" s="30"/>
      <c r="Q2074" s="30"/>
      <c r="R2074" s="30"/>
      <c r="S2074" s="30"/>
    </row>
    <row r="2075" spans="1:19" x14ac:dyDescent="0.25">
      <c r="A2075" t="s">
        <v>2506</v>
      </c>
      <c r="B2075" t="s">
        <v>2763</v>
      </c>
      <c r="C2075" t="s">
        <v>570</v>
      </c>
      <c r="D2075" t="str">
        <f>VLOOKUP(C2075,'Programas-Mestrado'!$C:$D,2,0)</f>
        <v>PPGPsi</v>
      </c>
      <c r="E2075" t="s">
        <v>517</v>
      </c>
      <c r="F2075" s="10">
        <v>43160</v>
      </c>
      <c r="G2075" s="10">
        <v>44255</v>
      </c>
      <c r="H2075" t="s">
        <v>987</v>
      </c>
      <c r="I2075" t="s">
        <v>7233</v>
      </c>
      <c r="J2075" t="s">
        <v>1024</v>
      </c>
      <c r="K2075" t="s">
        <v>3352</v>
      </c>
      <c r="N2075" s="30"/>
      <c r="P2075" s="30"/>
      <c r="Q2075" s="30"/>
      <c r="R2075" s="30"/>
      <c r="S2075" s="30"/>
    </row>
    <row r="2076" spans="1:19" x14ac:dyDescent="0.25">
      <c r="A2076" t="s">
        <v>3080</v>
      </c>
      <c r="B2076" t="s">
        <v>6131</v>
      </c>
      <c r="C2076" t="s">
        <v>570</v>
      </c>
      <c r="D2076" t="str">
        <f>VLOOKUP(C2076,'Programas-Mestrado'!$C:$D,2,0)</f>
        <v>PPGPsi</v>
      </c>
      <c r="E2076" t="s">
        <v>517</v>
      </c>
      <c r="F2076" s="10">
        <v>45017</v>
      </c>
      <c r="G2076" s="10">
        <v>45351</v>
      </c>
      <c r="H2076" t="s">
        <v>987</v>
      </c>
      <c r="I2076" t="s">
        <v>7233</v>
      </c>
      <c r="J2076" t="s">
        <v>1026</v>
      </c>
      <c r="K2076" t="s">
        <v>3352</v>
      </c>
      <c r="N2076" s="30"/>
      <c r="P2076" s="30"/>
      <c r="Q2076" s="30"/>
      <c r="R2076" s="30"/>
      <c r="S2076" s="30"/>
    </row>
    <row r="2077" spans="1:19" x14ac:dyDescent="0.25">
      <c r="A2077" t="s">
        <v>3063</v>
      </c>
      <c r="B2077" t="s">
        <v>3202</v>
      </c>
      <c r="C2077" t="s">
        <v>570</v>
      </c>
      <c r="D2077" t="str">
        <f>VLOOKUP(C2077,'Programas-Mestrado'!$C:$D,2,0)</f>
        <v>PPGPsi</v>
      </c>
      <c r="E2077" t="s">
        <v>517</v>
      </c>
      <c r="F2077" s="10">
        <v>43405</v>
      </c>
      <c r="G2077" s="10">
        <v>43708</v>
      </c>
      <c r="H2077" t="s">
        <v>987</v>
      </c>
      <c r="I2077" t="s">
        <v>7233</v>
      </c>
      <c r="J2077" t="s">
        <v>1025</v>
      </c>
      <c r="K2077" t="s">
        <v>3352</v>
      </c>
      <c r="N2077" s="30"/>
      <c r="P2077" s="30"/>
      <c r="Q2077" s="30"/>
      <c r="R2077" s="30"/>
      <c r="S2077" s="30"/>
    </row>
    <row r="2078" spans="1:19" x14ac:dyDescent="0.25">
      <c r="A2078" t="s">
        <v>2507</v>
      </c>
      <c r="B2078" t="s">
        <v>2764</v>
      </c>
      <c r="C2078" t="s">
        <v>570</v>
      </c>
      <c r="D2078" t="str">
        <f>VLOOKUP(C2078,'Programas-Mestrado'!$C:$D,2,0)</f>
        <v>PPGPsi</v>
      </c>
      <c r="E2078" t="s">
        <v>517</v>
      </c>
      <c r="F2078" s="10">
        <v>43160</v>
      </c>
      <c r="G2078" s="10">
        <v>44439</v>
      </c>
      <c r="H2078" t="s">
        <v>987</v>
      </c>
      <c r="I2078" t="s">
        <v>7233</v>
      </c>
      <c r="J2078" t="s">
        <v>1024</v>
      </c>
      <c r="K2078" t="s">
        <v>3352</v>
      </c>
      <c r="N2078" s="30"/>
      <c r="P2078" s="30"/>
      <c r="Q2078" s="30"/>
      <c r="R2078" s="30"/>
      <c r="S2078" s="30"/>
    </row>
    <row r="2079" spans="1:19" x14ac:dyDescent="0.25">
      <c r="A2079" t="s">
        <v>3476</v>
      </c>
      <c r="B2079" t="s">
        <v>3490</v>
      </c>
      <c r="C2079" t="s">
        <v>570</v>
      </c>
      <c r="D2079" t="str">
        <f>VLOOKUP(C2079,'Programas-Mestrado'!$C:$D,2,0)</f>
        <v>PPGPsi</v>
      </c>
      <c r="E2079" t="s">
        <v>517</v>
      </c>
      <c r="F2079" s="10">
        <v>44105</v>
      </c>
      <c r="G2079" s="10">
        <v>44255</v>
      </c>
      <c r="H2079" t="s">
        <v>987</v>
      </c>
      <c r="I2079" t="s">
        <v>7233</v>
      </c>
      <c r="J2079" t="s">
        <v>1023</v>
      </c>
      <c r="K2079" t="s">
        <v>3352</v>
      </c>
      <c r="N2079" s="30"/>
      <c r="P2079" s="30"/>
      <c r="Q2079" s="30"/>
      <c r="R2079" s="30"/>
      <c r="S2079" s="30"/>
    </row>
    <row r="2080" spans="1:19" x14ac:dyDescent="0.25">
      <c r="A2080" t="s">
        <v>2508</v>
      </c>
      <c r="B2080" t="s">
        <v>2765</v>
      </c>
      <c r="C2080" t="s">
        <v>570</v>
      </c>
      <c r="D2080" t="str">
        <f>VLOOKUP(C2080,'Programas-Mestrado'!$C:$D,2,0)</f>
        <v>PPGPsi</v>
      </c>
      <c r="E2080" t="s">
        <v>517</v>
      </c>
      <c r="F2080" s="10">
        <v>43770</v>
      </c>
      <c r="G2080" s="10">
        <v>44712</v>
      </c>
      <c r="H2080" t="s">
        <v>987</v>
      </c>
      <c r="I2080" t="s">
        <v>7233</v>
      </c>
      <c r="J2080" t="s">
        <v>1024</v>
      </c>
      <c r="K2080" t="s">
        <v>3352</v>
      </c>
      <c r="N2080" s="30"/>
      <c r="P2080" s="30"/>
      <c r="Q2080" s="30"/>
      <c r="R2080" s="30"/>
      <c r="S2080" s="30"/>
    </row>
    <row r="2081" spans="1:19" x14ac:dyDescent="0.25">
      <c r="A2081" t="s">
        <v>2509</v>
      </c>
      <c r="B2081" t="s">
        <v>2766</v>
      </c>
      <c r="C2081" t="s">
        <v>570</v>
      </c>
      <c r="D2081" t="str">
        <f>VLOOKUP(C2081,'Programas-Mestrado'!$C:$D,2,0)</f>
        <v>PPGPsi</v>
      </c>
      <c r="E2081" t="s">
        <v>517</v>
      </c>
      <c r="F2081" s="10">
        <v>43891</v>
      </c>
      <c r="G2081" s="10">
        <v>45351</v>
      </c>
      <c r="H2081" t="s">
        <v>987</v>
      </c>
      <c r="I2081" t="s">
        <v>7233</v>
      </c>
      <c r="J2081" t="s">
        <v>1025</v>
      </c>
      <c r="K2081" t="s">
        <v>3352</v>
      </c>
      <c r="N2081" s="30"/>
      <c r="P2081" s="30"/>
      <c r="Q2081" s="30"/>
      <c r="R2081" s="30"/>
      <c r="S2081" s="30"/>
    </row>
    <row r="2082" spans="1:19" x14ac:dyDescent="0.25">
      <c r="A2082" t="s">
        <v>3064</v>
      </c>
      <c r="B2082" t="s">
        <v>3203</v>
      </c>
      <c r="C2082" t="s">
        <v>570</v>
      </c>
      <c r="D2082" t="str">
        <f>VLOOKUP(C2082,'Programas-Mestrado'!$C:$D,2,0)</f>
        <v>PPGPsi</v>
      </c>
      <c r="E2082" t="s">
        <v>517</v>
      </c>
      <c r="F2082" s="10">
        <v>43525</v>
      </c>
      <c r="G2082" s="10">
        <v>43555</v>
      </c>
      <c r="H2082" t="s">
        <v>987</v>
      </c>
      <c r="I2082" t="s">
        <v>7233</v>
      </c>
      <c r="J2082" t="s">
        <v>1023</v>
      </c>
      <c r="K2082" t="s">
        <v>3352</v>
      </c>
      <c r="N2082" s="30"/>
      <c r="P2082" s="30"/>
      <c r="Q2082" s="30"/>
      <c r="R2082" s="30"/>
      <c r="S2082" s="30"/>
    </row>
    <row r="2083" spans="1:19" x14ac:dyDescent="0.25">
      <c r="A2083" t="s">
        <v>3065</v>
      </c>
      <c r="B2083" t="s">
        <v>3204</v>
      </c>
      <c r="C2083" t="s">
        <v>570</v>
      </c>
      <c r="D2083" t="str">
        <f>VLOOKUP(C2083,'Programas-Mestrado'!$C:$D,2,0)</f>
        <v>PPGPsi</v>
      </c>
      <c r="E2083" t="s">
        <v>517</v>
      </c>
      <c r="F2083" s="10">
        <v>43160</v>
      </c>
      <c r="G2083" s="10">
        <v>43890</v>
      </c>
      <c r="H2083" t="s">
        <v>987</v>
      </c>
      <c r="I2083" t="s">
        <v>7233</v>
      </c>
      <c r="J2083" t="s">
        <v>1024</v>
      </c>
      <c r="K2083" t="s">
        <v>3352</v>
      </c>
      <c r="N2083" s="30"/>
      <c r="P2083" s="30"/>
      <c r="Q2083" s="30"/>
      <c r="R2083" s="30"/>
      <c r="S2083" s="30"/>
    </row>
    <row r="2084" spans="1:19" x14ac:dyDescent="0.25">
      <c r="A2084" t="s">
        <v>3066</v>
      </c>
      <c r="B2084" t="s">
        <v>3205</v>
      </c>
      <c r="C2084" t="s">
        <v>570</v>
      </c>
      <c r="D2084" t="str">
        <f>VLOOKUP(C2084,'Programas-Mestrado'!$C:$D,2,0)</f>
        <v>PPGPsi</v>
      </c>
      <c r="E2084" t="s">
        <v>258</v>
      </c>
      <c r="F2084" s="10">
        <v>43525</v>
      </c>
      <c r="G2084" s="10">
        <v>43646</v>
      </c>
      <c r="H2084" t="s">
        <v>987</v>
      </c>
      <c r="I2084" t="s">
        <v>7233</v>
      </c>
      <c r="J2084" t="s">
        <v>1026</v>
      </c>
      <c r="K2084" t="s">
        <v>3352</v>
      </c>
      <c r="N2084" s="30"/>
      <c r="P2084" s="30"/>
      <c r="Q2084" s="30"/>
      <c r="R2084" s="30"/>
      <c r="S2084" s="30"/>
    </row>
    <row r="2085" spans="1:19" x14ac:dyDescent="0.25">
      <c r="A2085" t="s">
        <v>3067</v>
      </c>
      <c r="B2085" t="s">
        <v>3206</v>
      </c>
      <c r="C2085" t="s">
        <v>570</v>
      </c>
      <c r="D2085" t="str">
        <f>VLOOKUP(C2085,'Programas-Mestrado'!$C:$D,2,0)</f>
        <v>PPGPsi</v>
      </c>
      <c r="E2085" t="s">
        <v>258</v>
      </c>
      <c r="F2085" s="10">
        <v>43252</v>
      </c>
      <c r="G2085" s="10">
        <v>43524</v>
      </c>
      <c r="H2085" t="s">
        <v>987</v>
      </c>
      <c r="I2085" t="s">
        <v>7233</v>
      </c>
      <c r="J2085" t="s">
        <v>1025</v>
      </c>
      <c r="K2085" t="s">
        <v>3352</v>
      </c>
      <c r="N2085" s="30"/>
      <c r="P2085" s="30"/>
      <c r="Q2085" s="30"/>
      <c r="R2085" s="30"/>
      <c r="S2085" s="30"/>
    </row>
    <row r="2086" spans="1:19" x14ac:dyDescent="0.25">
      <c r="A2086" t="s">
        <v>3068</v>
      </c>
      <c r="B2086" t="s">
        <v>3207</v>
      </c>
      <c r="C2086" t="s">
        <v>570</v>
      </c>
      <c r="D2086" t="str">
        <f>VLOOKUP(C2086,'Programas-Mestrado'!$C:$D,2,0)</f>
        <v>PPGPsi</v>
      </c>
      <c r="E2086" t="s">
        <v>258</v>
      </c>
      <c r="F2086" s="10">
        <v>43525</v>
      </c>
      <c r="G2086" s="10">
        <v>43890</v>
      </c>
      <c r="H2086" t="s">
        <v>987</v>
      </c>
      <c r="I2086" t="s">
        <v>7233</v>
      </c>
      <c r="J2086" t="s">
        <v>1024</v>
      </c>
      <c r="K2086" t="s">
        <v>3352</v>
      </c>
      <c r="N2086" s="30"/>
      <c r="P2086" s="30"/>
      <c r="Q2086" s="30"/>
      <c r="R2086" s="30"/>
      <c r="S2086" s="30"/>
    </row>
    <row r="2087" spans="1:19" x14ac:dyDescent="0.25">
      <c r="A2087" t="s">
        <v>2496</v>
      </c>
      <c r="B2087" t="s">
        <v>3208</v>
      </c>
      <c r="C2087" t="s">
        <v>570</v>
      </c>
      <c r="D2087" t="str">
        <f>VLOOKUP(C2087,'Programas-Mestrado'!$C:$D,2,0)</f>
        <v>PPGPsi</v>
      </c>
      <c r="E2087" t="s">
        <v>258</v>
      </c>
      <c r="F2087" s="10">
        <v>43160</v>
      </c>
      <c r="G2087" s="10">
        <v>43524</v>
      </c>
      <c r="H2087" t="s">
        <v>987</v>
      </c>
      <c r="I2087" t="s">
        <v>7233</v>
      </c>
      <c r="J2087" t="s">
        <v>1025</v>
      </c>
      <c r="K2087" t="s">
        <v>3352</v>
      </c>
      <c r="N2087" s="30"/>
      <c r="P2087" s="30"/>
      <c r="Q2087" s="30"/>
      <c r="R2087" s="30"/>
      <c r="S2087" s="30"/>
    </row>
    <row r="2088" spans="1:19" x14ac:dyDescent="0.25">
      <c r="A2088" t="s">
        <v>3069</v>
      </c>
      <c r="B2088" t="s">
        <v>3209</v>
      </c>
      <c r="C2088" t="s">
        <v>570</v>
      </c>
      <c r="D2088" t="str">
        <f>VLOOKUP(C2088,'Programas-Mestrado'!$C:$D,2,0)</f>
        <v>PPGPsi</v>
      </c>
      <c r="E2088" t="s">
        <v>258</v>
      </c>
      <c r="F2088" s="10">
        <v>43160</v>
      </c>
      <c r="G2088" s="10">
        <v>43524</v>
      </c>
      <c r="H2088" t="s">
        <v>987</v>
      </c>
      <c r="I2088" t="s">
        <v>7233</v>
      </c>
      <c r="J2088" t="s">
        <v>1025</v>
      </c>
      <c r="K2088" t="s">
        <v>3352</v>
      </c>
      <c r="N2088" s="30"/>
      <c r="P2088" s="30"/>
      <c r="Q2088" s="30"/>
      <c r="R2088" s="30"/>
      <c r="S2088" s="30"/>
    </row>
    <row r="2089" spans="1:19" x14ac:dyDescent="0.25">
      <c r="A2089" t="s">
        <v>3070</v>
      </c>
      <c r="B2089" t="s">
        <v>3210</v>
      </c>
      <c r="C2089" t="s">
        <v>570</v>
      </c>
      <c r="D2089" t="str">
        <f>VLOOKUP(C2089,'Programas-Mestrado'!$C:$D,2,0)</f>
        <v>PPGPsi</v>
      </c>
      <c r="E2089" t="s">
        <v>258</v>
      </c>
      <c r="F2089" s="10">
        <v>43160</v>
      </c>
      <c r="G2089" s="10">
        <v>43524</v>
      </c>
      <c r="H2089" t="s">
        <v>987</v>
      </c>
      <c r="I2089" t="s">
        <v>7233</v>
      </c>
      <c r="J2089" t="s">
        <v>1025</v>
      </c>
      <c r="K2089" t="s">
        <v>3352</v>
      </c>
      <c r="N2089" s="30"/>
      <c r="P2089" s="30"/>
      <c r="Q2089" s="30"/>
      <c r="R2089" s="30"/>
      <c r="S2089" s="30"/>
    </row>
    <row r="2090" spans="1:19" x14ac:dyDescent="0.25">
      <c r="A2090" t="s">
        <v>2510</v>
      </c>
      <c r="B2090" t="s">
        <v>2767</v>
      </c>
      <c r="C2090" t="s">
        <v>570</v>
      </c>
      <c r="D2090" t="str">
        <f>VLOOKUP(C2090,'Programas-Mestrado'!$C:$D,2,0)</f>
        <v>PPGPsi</v>
      </c>
      <c r="E2090" t="s">
        <v>258</v>
      </c>
      <c r="F2090" s="10">
        <v>43586</v>
      </c>
      <c r="G2090" s="10">
        <v>44439</v>
      </c>
      <c r="H2090" t="s">
        <v>987</v>
      </c>
      <c r="I2090" t="s">
        <v>7233</v>
      </c>
      <c r="J2090" t="s">
        <v>1024</v>
      </c>
      <c r="K2090" t="s">
        <v>3352</v>
      </c>
      <c r="N2090" s="30"/>
      <c r="P2090" s="30"/>
      <c r="Q2090" s="30"/>
      <c r="R2090" s="30"/>
      <c r="S2090" s="30"/>
    </row>
    <row r="2091" spans="1:19" x14ac:dyDescent="0.25">
      <c r="A2091" t="s">
        <v>3071</v>
      </c>
      <c r="B2091" t="s">
        <v>3211</v>
      </c>
      <c r="C2091" t="s">
        <v>570</v>
      </c>
      <c r="D2091" t="str">
        <f>VLOOKUP(C2091,'Programas-Mestrado'!$C:$D,2,0)</f>
        <v>PPGPsi</v>
      </c>
      <c r="E2091" t="s">
        <v>258</v>
      </c>
      <c r="F2091" s="10">
        <v>43160</v>
      </c>
      <c r="G2091" s="10">
        <v>43220</v>
      </c>
      <c r="H2091" t="s">
        <v>987</v>
      </c>
      <c r="I2091" t="s">
        <v>7233</v>
      </c>
      <c r="J2091" t="s">
        <v>6953</v>
      </c>
      <c r="K2091" t="s">
        <v>3352</v>
      </c>
      <c r="N2091" s="30"/>
      <c r="P2091" s="30"/>
      <c r="Q2091" s="30"/>
      <c r="R2091" s="30"/>
      <c r="S2091" s="30"/>
    </row>
    <row r="2092" spans="1:19" x14ac:dyDescent="0.25">
      <c r="A2092" t="s">
        <v>3072</v>
      </c>
      <c r="B2092" t="s">
        <v>3212</v>
      </c>
      <c r="C2092" t="s">
        <v>570</v>
      </c>
      <c r="D2092" t="str">
        <f>VLOOKUP(C2092,'Programas-Mestrado'!$C:$D,2,0)</f>
        <v>PPGPsi</v>
      </c>
      <c r="E2092" t="s">
        <v>258</v>
      </c>
      <c r="F2092" s="10">
        <v>43160</v>
      </c>
      <c r="G2092" s="10">
        <v>43890</v>
      </c>
      <c r="H2092" t="s">
        <v>987</v>
      </c>
      <c r="I2092" t="s">
        <v>7233</v>
      </c>
      <c r="J2092" t="s">
        <v>1024</v>
      </c>
      <c r="K2092" t="s">
        <v>3352</v>
      </c>
      <c r="N2092" s="30"/>
      <c r="P2092" s="30"/>
      <c r="Q2092" s="30"/>
      <c r="R2092" s="30"/>
      <c r="S2092" s="30"/>
    </row>
    <row r="2093" spans="1:19" x14ac:dyDescent="0.25">
      <c r="A2093" t="s">
        <v>4505</v>
      </c>
      <c r="B2093" t="s">
        <v>4559</v>
      </c>
      <c r="C2093" t="s">
        <v>570</v>
      </c>
      <c r="D2093" t="str">
        <f>VLOOKUP(C2093,'Programas-Mestrado'!$C:$D,2,0)</f>
        <v>PPGPsi</v>
      </c>
      <c r="E2093" t="s">
        <v>258</v>
      </c>
      <c r="F2093" s="10">
        <v>44621</v>
      </c>
      <c r="G2093" s="10">
        <v>44804</v>
      </c>
      <c r="H2093" t="s">
        <v>987</v>
      </c>
      <c r="I2093" t="s">
        <v>7233</v>
      </c>
      <c r="J2093" t="s">
        <v>1023</v>
      </c>
      <c r="K2093" t="s">
        <v>3352</v>
      </c>
      <c r="N2093" s="30"/>
      <c r="P2093" s="30"/>
      <c r="Q2093" s="30"/>
      <c r="R2093" s="30"/>
      <c r="S2093" s="30"/>
    </row>
    <row r="2094" spans="1:19" x14ac:dyDescent="0.25">
      <c r="A2094" t="s">
        <v>3073</v>
      </c>
      <c r="B2094" t="s">
        <v>3213</v>
      </c>
      <c r="C2094" t="s">
        <v>570</v>
      </c>
      <c r="D2094" t="str">
        <f>VLOOKUP(C2094,'Programas-Mestrado'!$C:$D,2,0)</f>
        <v>PPGPsi</v>
      </c>
      <c r="E2094" t="s">
        <v>258</v>
      </c>
      <c r="F2094" s="10">
        <v>43525</v>
      </c>
      <c r="G2094" s="10">
        <v>43585</v>
      </c>
      <c r="H2094" t="s">
        <v>987</v>
      </c>
      <c r="I2094" t="s">
        <v>7233</v>
      </c>
      <c r="J2094" t="s">
        <v>1026</v>
      </c>
      <c r="K2094" t="s">
        <v>3352</v>
      </c>
      <c r="N2094" s="30"/>
      <c r="P2094" s="30"/>
      <c r="Q2094" s="30"/>
      <c r="R2094" s="30"/>
      <c r="S2094" s="30"/>
    </row>
    <row r="2095" spans="1:19" x14ac:dyDescent="0.25">
      <c r="A2095" t="s">
        <v>4768</v>
      </c>
      <c r="B2095" t="s">
        <v>4775</v>
      </c>
      <c r="C2095" t="s">
        <v>570</v>
      </c>
      <c r="D2095" t="str">
        <f>VLOOKUP(C2095,'Programas-Mestrado'!$C:$D,2,0)</f>
        <v>PPGPsi</v>
      </c>
      <c r="E2095" t="s">
        <v>258</v>
      </c>
      <c r="F2095" s="10">
        <v>44713</v>
      </c>
      <c r="G2095" s="10">
        <v>45351</v>
      </c>
      <c r="H2095" t="s">
        <v>987</v>
      </c>
      <c r="I2095" t="s">
        <v>7233</v>
      </c>
      <c r="J2095" t="s">
        <v>1025</v>
      </c>
      <c r="K2095" t="s">
        <v>3352</v>
      </c>
      <c r="N2095" s="30"/>
      <c r="P2095" s="30"/>
      <c r="Q2095" s="30"/>
      <c r="R2095" s="30"/>
      <c r="S2095" s="30"/>
    </row>
    <row r="2096" spans="1:19" x14ac:dyDescent="0.25">
      <c r="A2096" t="s">
        <v>2511</v>
      </c>
      <c r="B2096" t="s">
        <v>2768</v>
      </c>
      <c r="C2096" t="s">
        <v>570</v>
      </c>
      <c r="D2096" t="str">
        <f>VLOOKUP(C2096,'Programas-Mestrado'!$C:$D,2,0)</f>
        <v>PPGPsi</v>
      </c>
      <c r="E2096" t="s">
        <v>258</v>
      </c>
      <c r="F2096" s="10">
        <v>43800</v>
      </c>
      <c r="G2096" s="10">
        <v>44620</v>
      </c>
      <c r="H2096" t="s">
        <v>987</v>
      </c>
      <c r="I2096" t="s">
        <v>7233</v>
      </c>
      <c r="J2096" t="s">
        <v>1024</v>
      </c>
      <c r="K2096" t="s">
        <v>3352</v>
      </c>
      <c r="N2096" s="30"/>
      <c r="P2096" s="30"/>
      <c r="Q2096" s="30"/>
      <c r="R2096" s="30"/>
      <c r="S2096" s="30"/>
    </row>
    <row r="2097" spans="1:19" x14ac:dyDescent="0.25">
      <c r="A2097" t="s">
        <v>3074</v>
      </c>
      <c r="B2097" t="s">
        <v>3214</v>
      </c>
      <c r="C2097" t="s">
        <v>570</v>
      </c>
      <c r="D2097" t="str">
        <f>VLOOKUP(C2097,'Programas-Mestrado'!$C:$D,2,0)</f>
        <v>PPGPsi</v>
      </c>
      <c r="E2097" t="s">
        <v>258</v>
      </c>
      <c r="F2097" s="10">
        <v>43435</v>
      </c>
      <c r="G2097" s="10">
        <v>43861</v>
      </c>
      <c r="H2097" t="s">
        <v>987</v>
      </c>
      <c r="I2097" t="s">
        <v>7233</v>
      </c>
      <c r="J2097" t="s">
        <v>1027</v>
      </c>
      <c r="K2097" t="s">
        <v>3352</v>
      </c>
      <c r="N2097" s="30"/>
      <c r="P2097" s="30"/>
      <c r="Q2097" s="30"/>
      <c r="R2097" s="30"/>
      <c r="S2097" s="30"/>
    </row>
    <row r="2098" spans="1:19" x14ac:dyDescent="0.25">
      <c r="A2098" t="s">
        <v>5924</v>
      </c>
      <c r="B2098" t="s">
        <v>5966</v>
      </c>
      <c r="C2098" t="s">
        <v>570</v>
      </c>
      <c r="D2098" t="str">
        <f>VLOOKUP(C2098,'Programas-Mestrado'!$C:$D,2,0)</f>
        <v>PPGPsi</v>
      </c>
      <c r="E2098" t="s">
        <v>258</v>
      </c>
      <c r="F2098" s="10">
        <v>44986</v>
      </c>
      <c r="G2098" s="10">
        <v>45199</v>
      </c>
      <c r="H2098" t="s">
        <v>987</v>
      </c>
      <c r="I2098" t="s">
        <v>7233</v>
      </c>
      <c r="J2098" t="s">
        <v>1026</v>
      </c>
      <c r="K2098" t="s">
        <v>3352</v>
      </c>
      <c r="N2098" s="30"/>
      <c r="P2098" s="30"/>
      <c r="Q2098" s="30"/>
      <c r="R2098" s="30"/>
      <c r="S2098" s="30"/>
    </row>
    <row r="2099" spans="1:19" x14ac:dyDescent="0.25">
      <c r="A2099" t="s">
        <v>4506</v>
      </c>
      <c r="B2099" t="s">
        <v>4560</v>
      </c>
      <c r="C2099" t="s">
        <v>570</v>
      </c>
      <c r="D2099" t="str">
        <f>VLOOKUP(C2099,'Programas-Mestrado'!$C:$D,2,0)</f>
        <v>PPGPsi</v>
      </c>
      <c r="E2099" t="s">
        <v>258</v>
      </c>
      <c r="F2099" s="10">
        <v>44621</v>
      </c>
      <c r="G2099" s="10">
        <v>45351</v>
      </c>
      <c r="H2099" t="s">
        <v>987</v>
      </c>
      <c r="I2099" t="s">
        <v>7233</v>
      </c>
      <c r="J2099" t="s">
        <v>1025</v>
      </c>
      <c r="K2099" t="s">
        <v>3352</v>
      </c>
      <c r="N2099" s="30"/>
      <c r="P2099" s="30"/>
      <c r="Q2099" s="30"/>
      <c r="R2099" s="30"/>
      <c r="S2099" s="30"/>
    </row>
    <row r="2100" spans="1:19" x14ac:dyDescent="0.25">
      <c r="A2100" t="s">
        <v>3075</v>
      </c>
      <c r="B2100" t="s">
        <v>3215</v>
      </c>
      <c r="C2100" t="s">
        <v>570</v>
      </c>
      <c r="D2100" t="str">
        <f>VLOOKUP(C2100,'Programas-Mestrado'!$C:$D,2,0)</f>
        <v>PPGPsi</v>
      </c>
      <c r="E2100" t="s">
        <v>258</v>
      </c>
      <c r="F2100" s="10">
        <v>43221</v>
      </c>
      <c r="G2100" s="10">
        <v>43434</v>
      </c>
      <c r="H2100" t="s">
        <v>987</v>
      </c>
      <c r="I2100" t="s">
        <v>7233</v>
      </c>
      <c r="J2100" t="s">
        <v>1026</v>
      </c>
      <c r="K2100" t="s">
        <v>3352</v>
      </c>
      <c r="N2100" s="30"/>
      <c r="P2100" s="30"/>
      <c r="Q2100" s="30"/>
      <c r="R2100" s="30"/>
      <c r="S2100" s="30"/>
    </row>
    <row r="2101" spans="1:19" x14ac:dyDescent="0.25">
      <c r="A2101" t="s">
        <v>3076</v>
      </c>
      <c r="B2101" t="s">
        <v>3216</v>
      </c>
      <c r="C2101" t="s">
        <v>570</v>
      </c>
      <c r="D2101" t="str">
        <f>VLOOKUP(C2101,'Programas-Mestrado'!$C:$D,2,0)</f>
        <v>PPGPsi</v>
      </c>
      <c r="E2101" t="s">
        <v>258</v>
      </c>
      <c r="F2101" s="10">
        <v>43221</v>
      </c>
      <c r="G2101" s="10">
        <v>43890</v>
      </c>
      <c r="H2101" t="s">
        <v>987</v>
      </c>
      <c r="I2101" t="s">
        <v>7233</v>
      </c>
      <c r="J2101" t="s">
        <v>1024</v>
      </c>
      <c r="K2101" t="s">
        <v>3352</v>
      </c>
      <c r="N2101" s="30"/>
      <c r="P2101" s="30"/>
      <c r="Q2101" s="30"/>
      <c r="R2101" s="30"/>
      <c r="S2101" s="30"/>
    </row>
    <row r="2102" spans="1:19" x14ac:dyDescent="0.25">
      <c r="A2102" t="s">
        <v>2512</v>
      </c>
      <c r="B2102" t="s">
        <v>2769</v>
      </c>
      <c r="C2102" t="s">
        <v>570</v>
      </c>
      <c r="D2102" t="str">
        <f>VLOOKUP(C2102,'Programas-Mestrado'!$C:$D,2,0)</f>
        <v>PPGPsi</v>
      </c>
      <c r="E2102" t="s">
        <v>258</v>
      </c>
      <c r="F2102" s="10">
        <v>43525</v>
      </c>
      <c r="G2102" s="10">
        <v>44255</v>
      </c>
      <c r="H2102" t="s">
        <v>987</v>
      </c>
      <c r="I2102" t="s">
        <v>7233</v>
      </c>
      <c r="J2102" t="s">
        <v>1024</v>
      </c>
      <c r="K2102" t="s">
        <v>3352</v>
      </c>
      <c r="N2102" s="30"/>
      <c r="P2102" s="30"/>
      <c r="Q2102" s="30"/>
      <c r="R2102" s="30"/>
      <c r="S2102" s="30"/>
    </row>
    <row r="2103" spans="1:19" x14ac:dyDescent="0.25">
      <c r="A2103" t="s">
        <v>3946</v>
      </c>
      <c r="B2103" t="s">
        <v>3954</v>
      </c>
      <c r="C2103" t="s">
        <v>570</v>
      </c>
      <c r="D2103" t="str">
        <f>VLOOKUP(C2103,'Programas-Mestrado'!$C:$D,2,0)</f>
        <v>PPGPsi</v>
      </c>
      <c r="E2103" t="s">
        <v>258</v>
      </c>
      <c r="F2103" s="10">
        <v>44348</v>
      </c>
      <c r="G2103" s="10">
        <v>44408</v>
      </c>
      <c r="H2103" t="s">
        <v>987</v>
      </c>
      <c r="I2103" t="s">
        <v>7233</v>
      </c>
      <c r="J2103" t="s">
        <v>3346</v>
      </c>
      <c r="K2103" t="s">
        <v>3352</v>
      </c>
      <c r="N2103" s="30"/>
      <c r="P2103" s="30"/>
      <c r="Q2103" s="30"/>
      <c r="R2103" s="30"/>
      <c r="S2103" s="30"/>
    </row>
    <row r="2104" spans="1:19" x14ac:dyDescent="0.25">
      <c r="A2104" t="s">
        <v>4144</v>
      </c>
      <c r="B2104" t="s">
        <v>4165</v>
      </c>
      <c r="C2104" t="s">
        <v>570</v>
      </c>
      <c r="D2104" t="str">
        <f>VLOOKUP(C2104,'Programas-Mestrado'!$C:$D,2,0)</f>
        <v>PPGPsi</v>
      </c>
      <c r="E2104" t="s">
        <v>258</v>
      </c>
      <c r="F2104" s="10">
        <v>44440</v>
      </c>
      <c r="G2104" s="10">
        <v>44620</v>
      </c>
      <c r="H2104" t="s">
        <v>987</v>
      </c>
      <c r="I2104" t="s">
        <v>7233</v>
      </c>
      <c r="J2104" t="s">
        <v>1025</v>
      </c>
      <c r="K2104" t="s">
        <v>3352</v>
      </c>
      <c r="N2104" s="30"/>
      <c r="P2104" s="30"/>
      <c r="Q2104" s="30"/>
      <c r="R2104" s="30"/>
      <c r="S2104" s="30"/>
    </row>
    <row r="2105" spans="1:19" x14ac:dyDescent="0.25">
      <c r="A2105" t="s">
        <v>3947</v>
      </c>
      <c r="B2105" t="s">
        <v>3955</v>
      </c>
      <c r="C2105" t="s">
        <v>570</v>
      </c>
      <c r="D2105" t="str">
        <f>VLOOKUP(C2105,'Programas-Mestrado'!$C:$D,2,0)</f>
        <v>PPGPsi</v>
      </c>
      <c r="E2105" t="s">
        <v>258</v>
      </c>
      <c r="F2105" s="10">
        <v>44348</v>
      </c>
      <c r="G2105" s="10">
        <v>44804</v>
      </c>
      <c r="H2105" t="s">
        <v>987</v>
      </c>
      <c r="I2105" t="s">
        <v>7233</v>
      </c>
      <c r="J2105" t="s">
        <v>1025</v>
      </c>
      <c r="K2105" t="s">
        <v>3352</v>
      </c>
      <c r="N2105" s="30"/>
      <c r="P2105" s="30"/>
      <c r="Q2105" s="30"/>
      <c r="R2105" s="30"/>
      <c r="S2105" s="30"/>
    </row>
    <row r="2106" spans="1:19" x14ac:dyDescent="0.25">
      <c r="A2106" t="s">
        <v>2513</v>
      </c>
      <c r="B2106" t="s">
        <v>2770</v>
      </c>
      <c r="C2106" t="s">
        <v>570</v>
      </c>
      <c r="D2106" t="str">
        <f>VLOOKUP(C2106,'Programas-Mestrado'!$C:$D,2,0)</f>
        <v>PPGPsi</v>
      </c>
      <c r="E2106" t="s">
        <v>258</v>
      </c>
      <c r="F2106" s="10">
        <v>43891</v>
      </c>
      <c r="G2106" s="10">
        <v>44712</v>
      </c>
      <c r="H2106" t="s">
        <v>987</v>
      </c>
      <c r="I2106" t="s">
        <v>7233</v>
      </c>
      <c r="J2106" t="s">
        <v>1024</v>
      </c>
      <c r="K2106" t="s">
        <v>3352</v>
      </c>
      <c r="N2106" s="30"/>
      <c r="P2106" s="30"/>
      <c r="Q2106" s="30"/>
      <c r="R2106" s="30"/>
      <c r="S2106" s="30"/>
    </row>
    <row r="2107" spans="1:19" x14ac:dyDescent="0.25">
      <c r="A2107" t="s">
        <v>2514</v>
      </c>
      <c r="B2107" t="s">
        <v>2771</v>
      </c>
      <c r="C2107" t="s">
        <v>570</v>
      </c>
      <c r="D2107" t="str">
        <f>VLOOKUP(C2107,'Programas-Mestrado'!$C:$D,2,0)</f>
        <v>PPGPsi</v>
      </c>
      <c r="E2107" t="s">
        <v>258</v>
      </c>
      <c r="F2107" s="10">
        <v>43770</v>
      </c>
      <c r="G2107" s="10">
        <v>44347</v>
      </c>
      <c r="H2107" t="s">
        <v>987</v>
      </c>
      <c r="I2107" t="s">
        <v>7233</v>
      </c>
      <c r="J2107" t="s">
        <v>1024</v>
      </c>
      <c r="K2107" t="s">
        <v>3352</v>
      </c>
      <c r="N2107" s="30"/>
      <c r="P2107" s="30"/>
      <c r="Q2107" s="30"/>
      <c r="R2107" s="30"/>
      <c r="S2107" s="30"/>
    </row>
    <row r="2108" spans="1:19" x14ac:dyDescent="0.25">
      <c r="A2108" t="s">
        <v>2515</v>
      </c>
      <c r="B2108" t="s">
        <v>2772</v>
      </c>
      <c r="C2108" t="s">
        <v>570</v>
      </c>
      <c r="D2108" t="str">
        <f>VLOOKUP(C2108,'Programas-Mestrado'!$C:$D,2,0)</f>
        <v>PPGPsi</v>
      </c>
      <c r="E2108" t="s">
        <v>258</v>
      </c>
      <c r="F2108" s="10">
        <v>43891</v>
      </c>
      <c r="G2108" s="10">
        <v>44255</v>
      </c>
      <c r="H2108" t="s">
        <v>987</v>
      </c>
      <c r="I2108" t="s">
        <v>7233</v>
      </c>
      <c r="J2108" t="s">
        <v>1023</v>
      </c>
      <c r="K2108" t="s">
        <v>3352</v>
      </c>
      <c r="N2108" s="30"/>
      <c r="P2108" s="30"/>
      <c r="Q2108" s="30"/>
      <c r="R2108" s="30"/>
      <c r="S2108" s="30"/>
    </row>
    <row r="2109" spans="1:19" x14ac:dyDescent="0.25">
      <c r="A2109" t="s">
        <v>4507</v>
      </c>
      <c r="B2109" t="s">
        <v>4561</v>
      </c>
      <c r="C2109" t="s">
        <v>570</v>
      </c>
      <c r="D2109" t="str">
        <f>VLOOKUP(C2109,'Programas-Mestrado'!$C:$D,2,0)</f>
        <v>PPGPsi</v>
      </c>
      <c r="E2109" t="s">
        <v>258</v>
      </c>
      <c r="F2109" s="10">
        <v>44621</v>
      </c>
      <c r="G2109" s="10">
        <v>44681</v>
      </c>
      <c r="H2109" t="s">
        <v>987</v>
      </c>
      <c r="I2109" t="s">
        <v>7233</v>
      </c>
      <c r="J2109" t="s">
        <v>1026</v>
      </c>
      <c r="K2109" t="s">
        <v>3352</v>
      </c>
      <c r="N2109" s="30"/>
      <c r="P2109" s="30"/>
      <c r="Q2109" s="30"/>
      <c r="R2109" s="30"/>
      <c r="S2109" s="30"/>
    </row>
    <row r="2110" spans="1:19" x14ac:dyDescent="0.25">
      <c r="A2110" t="s">
        <v>3407</v>
      </c>
      <c r="B2110" t="s">
        <v>3412</v>
      </c>
      <c r="C2110" t="s">
        <v>570</v>
      </c>
      <c r="D2110" t="str">
        <f>VLOOKUP(C2110,'Programas-Mestrado'!$C:$D,2,0)</f>
        <v>PPGPsi</v>
      </c>
      <c r="E2110" t="s">
        <v>258</v>
      </c>
      <c r="F2110" s="10">
        <v>44044</v>
      </c>
      <c r="G2110" s="10">
        <v>44347</v>
      </c>
      <c r="H2110" t="s">
        <v>987</v>
      </c>
      <c r="I2110" t="s">
        <v>7233</v>
      </c>
      <c r="J2110" t="s">
        <v>1024</v>
      </c>
      <c r="K2110" t="s">
        <v>3352</v>
      </c>
      <c r="N2110" s="30"/>
      <c r="P2110" s="30"/>
      <c r="Q2110" s="30"/>
      <c r="R2110" s="30"/>
      <c r="S2110" s="30"/>
    </row>
    <row r="2111" spans="1:19" x14ac:dyDescent="0.25">
      <c r="A2111" t="s">
        <v>2516</v>
      </c>
      <c r="B2111" t="s">
        <v>2773</v>
      </c>
      <c r="C2111" t="s">
        <v>570</v>
      </c>
      <c r="D2111" t="str">
        <f>VLOOKUP(C2111,'Programas-Mestrado'!$C:$D,2,0)</f>
        <v>PPGPsi</v>
      </c>
      <c r="E2111" t="s">
        <v>258</v>
      </c>
      <c r="F2111" s="10">
        <v>43525</v>
      </c>
      <c r="G2111" s="10">
        <v>44043</v>
      </c>
      <c r="H2111" t="s">
        <v>987</v>
      </c>
      <c r="I2111" t="s">
        <v>7233</v>
      </c>
      <c r="J2111" t="s">
        <v>1027</v>
      </c>
      <c r="K2111" t="s">
        <v>3352</v>
      </c>
      <c r="N2111" s="30"/>
      <c r="P2111" s="30"/>
      <c r="Q2111" s="30"/>
      <c r="R2111" s="30"/>
      <c r="S2111" s="30"/>
    </row>
    <row r="2112" spans="1:19" x14ac:dyDescent="0.25">
      <c r="A2112" t="s">
        <v>3477</v>
      </c>
      <c r="B2112" t="s">
        <v>3491</v>
      </c>
      <c r="C2112" t="s">
        <v>570</v>
      </c>
      <c r="D2112" t="str">
        <f>VLOOKUP(C2112,'Programas-Mestrado'!$C:$D,2,0)</f>
        <v>PPGPsi</v>
      </c>
      <c r="E2112" t="s">
        <v>258</v>
      </c>
      <c r="F2112" s="10">
        <v>44105</v>
      </c>
      <c r="G2112" s="10">
        <v>44620</v>
      </c>
      <c r="H2112" t="s">
        <v>987</v>
      </c>
      <c r="I2112" t="s">
        <v>7233</v>
      </c>
      <c r="J2112" t="s">
        <v>1025</v>
      </c>
      <c r="K2112" t="s">
        <v>3352</v>
      </c>
      <c r="N2112" s="30"/>
      <c r="P2112" s="30"/>
      <c r="Q2112" s="30"/>
      <c r="R2112" s="30"/>
      <c r="S2112" s="30"/>
    </row>
    <row r="2113" spans="1:19" x14ac:dyDescent="0.25">
      <c r="A2113" t="s">
        <v>4711</v>
      </c>
      <c r="B2113" t="s">
        <v>4716</v>
      </c>
      <c r="C2113" t="s">
        <v>570</v>
      </c>
      <c r="D2113" t="str">
        <f>VLOOKUP(C2113,'Programas-Mestrado'!$C:$D,2,0)</f>
        <v>PPGPsi</v>
      </c>
      <c r="E2113" t="s">
        <v>258</v>
      </c>
      <c r="F2113" s="10">
        <v>44682</v>
      </c>
      <c r="G2113" s="10">
        <v>44712</v>
      </c>
      <c r="H2113" t="s">
        <v>987</v>
      </c>
      <c r="I2113" t="s">
        <v>7233</v>
      </c>
      <c r="J2113" t="s">
        <v>1026</v>
      </c>
      <c r="K2113" t="s">
        <v>3352</v>
      </c>
      <c r="N2113" s="30"/>
      <c r="P2113" s="30"/>
      <c r="Q2113" s="30"/>
      <c r="R2113" s="30"/>
      <c r="S2113" s="30"/>
    </row>
    <row r="2114" spans="1:19" x14ac:dyDescent="0.25">
      <c r="A2114" t="s">
        <v>4711</v>
      </c>
      <c r="B2114" t="s">
        <v>4851</v>
      </c>
      <c r="C2114" t="s">
        <v>570</v>
      </c>
      <c r="D2114" t="str">
        <f>VLOOKUP(C2114,'Programas-Mestrado'!$C:$D,2,0)</f>
        <v>PPGPsi</v>
      </c>
      <c r="E2114" t="s">
        <v>258</v>
      </c>
      <c r="F2114" s="10">
        <v>44743</v>
      </c>
      <c r="G2114" s="10">
        <v>45351</v>
      </c>
      <c r="H2114" t="s">
        <v>987</v>
      </c>
      <c r="I2114" t="s">
        <v>7233</v>
      </c>
      <c r="J2114" t="s">
        <v>1025</v>
      </c>
      <c r="K2114" t="s">
        <v>3352</v>
      </c>
      <c r="N2114" s="30"/>
      <c r="P2114" s="30"/>
      <c r="Q2114" s="30"/>
      <c r="R2114" s="30"/>
      <c r="S2114" s="30"/>
    </row>
    <row r="2115" spans="1:19" x14ac:dyDescent="0.25">
      <c r="A2115" t="s">
        <v>4769</v>
      </c>
      <c r="B2115" t="s">
        <v>4776</v>
      </c>
      <c r="C2115" t="s">
        <v>570</v>
      </c>
      <c r="D2115" t="str">
        <f>VLOOKUP(C2115,'Programas-Mestrado'!$C:$D,2,0)</f>
        <v>PPGPsi</v>
      </c>
      <c r="E2115" t="s">
        <v>258</v>
      </c>
      <c r="F2115" s="10">
        <v>44713</v>
      </c>
      <c r="G2115" s="10">
        <v>45351</v>
      </c>
      <c r="H2115" t="s">
        <v>987</v>
      </c>
      <c r="I2115" t="s">
        <v>7233</v>
      </c>
      <c r="J2115" t="s">
        <v>1024</v>
      </c>
      <c r="K2115" t="s">
        <v>3352</v>
      </c>
      <c r="N2115" s="30"/>
      <c r="P2115" s="30"/>
      <c r="Q2115" s="30"/>
      <c r="R2115" s="30"/>
      <c r="S2115" s="30"/>
    </row>
    <row r="2116" spans="1:19" x14ac:dyDescent="0.25">
      <c r="A2116" t="s">
        <v>3077</v>
      </c>
      <c r="B2116" t="s">
        <v>3217</v>
      </c>
      <c r="C2116" t="s">
        <v>570</v>
      </c>
      <c r="D2116" t="str">
        <f>VLOOKUP(C2116,'Programas-Mestrado'!$C:$D,2,0)</f>
        <v>PPGPsi</v>
      </c>
      <c r="E2116" t="s">
        <v>258</v>
      </c>
      <c r="F2116" s="10">
        <v>43160</v>
      </c>
      <c r="G2116" s="10">
        <v>43524</v>
      </c>
      <c r="H2116" t="s">
        <v>987</v>
      </c>
      <c r="I2116" t="s">
        <v>7233</v>
      </c>
      <c r="J2116" t="s">
        <v>1025</v>
      </c>
      <c r="K2116" t="s">
        <v>3352</v>
      </c>
      <c r="N2116" s="30"/>
      <c r="P2116" s="30"/>
      <c r="Q2116" s="30"/>
      <c r="R2116" s="30"/>
      <c r="S2116" s="30"/>
    </row>
    <row r="2117" spans="1:19" x14ac:dyDescent="0.25">
      <c r="A2117" t="s">
        <v>3078</v>
      </c>
      <c r="B2117" t="s">
        <v>3218</v>
      </c>
      <c r="C2117" t="s">
        <v>570</v>
      </c>
      <c r="D2117" t="str">
        <f>VLOOKUP(C2117,'Programas-Mestrado'!$C:$D,2,0)</f>
        <v>PPGPsi</v>
      </c>
      <c r="E2117" t="s">
        <v>258</v>
      </c>
      <c r="F2117" s="10">
        <v>43525</v>
      </c>
      <c r="G2117" s="10">
        <v>43616</v>
      </c>
      <c r="H2117" t="s">
        <v>987</v>
      </c>
      <c r="I2117" t="s">
        <v>7233</v>
      </c>
      <c r="J2117" t="s">
        <v>1026</v>
      </c>
      <c r="K2117" t="s">
        <v>3352</v>
      </c>
      <c r="N2117" s="30"/>
      <c r="P2117" s="30"/>
      <c r="Q2117" s="30"/>
      <c r="R2117" s="30"/>
      <c r="S2117" s="30"/>
    </row>
    <row r="2118" spans="1:19" x14ac:dyDescent="0.25">
      <c r="A2118" t="s">
        <v>4072</v>
      </c>
      <c r="B2118" t="s">
        <v>4085</v>
      </c>
      <c r="C2118" t="s">
        <v>570</v>
      </c>
      <c r="D2118" t="str">
        <f>VLOOKUP(C2118,'Programas-Mestrado'!$C:$D,2,0)</f>
        <v>PPGPsi</v>
      </c>
      <c r="E2118" t="s">
        <v>258</v>
      </c>
      <c r="F2118" s="10">
        <v>44409</v>
      </c>
      <c r="G2118" s="10">
        <v>44712</v>
      </c>
      <c r="H2118" t="s">
        <v>987</v>
      </c>
      <c r="I2118" t="s">
        <v>7233</v>
      </c>
      <c r="J2118" t="s">
        <v>1024</v>
      </c>
      <c r="K2118" t="s">
        <v>3352</v>
      </c>
      <c r="N2118" s="30"/>
      <c r="P2118" s="30"/>
      <c r="Q2118" s="30"/>
      <c r="R2118" s="30"/>
      <c r="S2118" s="30"/>
    </row>
    <row r="2119" spans="1:19" x14ac:dyDescent="0.25">
      <c r="A2119" t="s">
        <v>3079</v>
      </c>
      <c r="B2119" t="s">
        <v>3219</v>
      </c>
      <c r="C2119" t="s">
        <v>570</v>
      </c>
      <c r="D2119" t="str">
        <f>VLOOKUP(C2119,'Programas-Mestrado'!$C:$D,2,0)</f>
        <v>PPGPsi</v>
      </c>
      <c r="E2119" t="s">
        <v>258</v>
      </c>
      <c r="F2119" s="10">
        <v>43160</v>
      </c>
      <c r="G2119" s="10">
        <v>43251</v>
      </c>
      <c r="H2119" t="s">
        <v>987</v>
      </c>
      <c r="I2119" t="s">
        <v>7233</v>
      </c>
      <c r="J2119" t="s">
        <v>6954</v>
      </c>
      <c r="K2119" t="s">
        <v>3352</v>
      </c>
      <c r="N2119" s="30"/>
      <c r="P2119" s="30"/>
      <c r="Q2119" s="30"/>
      <c r="R2119" s="30"/>
      <c r="S2119" s="30"/>
    </row>
    <row r="2120" spans="1:19" x14ac:dyDescent="0.25">
      <c r="A2120" t="s">
        <v>3718</v>
      </c>
      <c r="B2120" t="s">
        <v>3755</v>
      </c>
      <c r="C2120" t="s">
        <v>570</v>
      </c>
      <c r="D2120" t="str">
        <f>VLOOKUP(C2120,'Programas-Mestrado'!$C:$D,2,0)</f>
        <v>PPGPsi</v>
      </c>
      <c r="E2120" t="s">
        <v>258</v>
      </c>
      <c r="F2120" s="10">
        <v>44256</v>
      </c>
      <c r="G2120" s="10">
        <v>44620</v>
      </c>
      <c r="H2120" t="s">
        <v>987</v>
      </c>
      <c r="I2120" t="s">
        <v>7233</v>
      </c>
      <c r="J2120" t="s">
        <v>1023</v>
      </c>
      <c r="K2120" t="s">
        <v>3352</v>
      </c>
      <c r="N2120" s="30"/>
      <c r="P2120" s="30"/>
      <c r="Q2120" s="30"/>
      <c r="R2120" s="30"/>
      <c r="S2120" s="30"/>
    </row>
    <row r="2121" spans="1:19" x14ac:dyDescent="0.25">
      <c r="A2121" t="s">
        <v>2517</v>
      </c>
      <c r="B2121" t="s">
        <v>2774</v>
      </c>
      <c r="C2121" t="s">
        <v>570</v>
      </c>
      <c r="D2121" t="str">
        <f>VLOOKUP(C2121,'Programas-Mestrado'!$C:$D,2,0)</f>
        <v>PPGPsi</v>
      </c>
      <c r="E2121" t="s">
        <v>258</v>
      </c>
      <c r="F2121" s="10">
        <v>43891</v>
      </c>
      <c r="G2121" s="10">
        <v>44712</v>
      </c>
      <c r="H2121" t="s">
        <v>987</v>
      </c>
      <c r="I2121" t="s">
        <v>7233</v>
      </c>
      <c r="J2121" t="s">
        <v>1025</v>
      </c>
      <c r="K2121" t="s">
        <v>3352</v>
      </c>
      <c r="N2121" s="30"/>
      <c r="P2121" s="30"/>
      <c r="Q2121" s="30"/>
      <c r="R2121" s="30"/>
      <c r="S2121" s="30"/>
    </row>
    <row r="2122" spans="1:19" x14ac:dyDescent="0.25">
      <c r="A2122" t="s">
        <v>2505</v>
      </c>
      <c r="B2122" t="s">
        <v>3220</v>
      </c>
      <c r="C2122" t="s">
        <v>570</v>
      </c>
      <c r="D2122" t="str">
        <f>VLOOKUP(C2122,'Programas-Mestrado'!$C:$D,2,0)</f>
        <v>PPGPsi</v>
      </c>
      <c r="E2122" t="s">
        <v>258</v>
      </c>
      <c r="F2122" s="10">
        <v>43160</v>
      </c>
      <c r="G2122" s="10">
        <v>43524</v>
      </c>
      <c r="H2122" t="s">
        <v>987</v>
      </c>
      <c r="I2122" t="s">
        <v>7233</v>
      </c>
      <c r="J2122" t="s">
        <v>1025</v>
      </c>
      <c r="K2122" t="s">
        <v>3352</v>
      </c>
      <c r="N2122" s="30"/>
      <c r="P2122" s="30"/>
      <c r="Q2122" s="30"/>
      <c r="R2122" s="30"/>
      <c r="S2122" s="30"/>
    </row>
    <row r="2123" spans="1:19" x14ac:dyDescent="0.25">
      <c r="A2123" t="s">
        <v>5655</v>
      </c>
      <c r="B2123" t="s">
        <v>5852</v>
      </c>
      <c r="C2123" t="s">
        <v>570</v>
      </c>
      <c r="D2123" t="str">
        <f>VLOOKUP(C2123,'Programas-Mestrado'!$C:$D,2,0)</f>
        <v>PPGPsi</v>
      </c>
      <c r="E2123" t="s">
        <v>258</v>
      </c>
      <c r="F2123" s="10">
        <v>44621</v>
      </c>
      <c r="G2123" s="10">
        <v>44985</v>
      </c>
      <c r="H2123" t="s">
        <v>987</v>
      </c>
      <c r="I2123" t="s">
        <v>7233</v>
      </c>
      <c r="J2123" t="s">
        <v>1026</v>
      </c>
      <c r="K2123" t="s">
        <v>3352</v>
      </c>
      <c r="N2123" s="30"/>
      <c r="P2123" s="30"/>
      <c r="Q2123" s="30"/>
      <c r="R2123" s="30"/>
      <c r="S2123" s="30"/>
    </row>
    <row r="2124" spans="1:19" x14ac:dyDescent="0.25">
      <c r="A2124" t="s">
        <v>3080</v>
      </c>
      <c r="B2124" t="s">
        <v>3221</v>
      </c>
      <c r="C2124" t="s">
        <v>570</v>
      </c>
      <c r="D2124" t="str">
        <f>VLOOKUP(C2124,'Programas-Mestrado'!$C:$D,2,0)</f>
        <v>PPGPsi</v>
      </c>
      <c r="E2124" t="s">
        <v>258</v>
      </c>
      <c r="F2124" s="10">
        <v>43617</v>
      </c>
      <c r="G2124" s="10">
        <v>43890</v>
      </c>
      <c r="H2124" t="s">
        <v>987</v>
      </c>
      <c r="I2124" t="s">
        <v>7233</v>
      </c>
      <c r="J2124" t="s">
        <v>1024</v>
      </c>
      <c r="K2124" t="s">
        <v>3352</v>
      </c>
      <c r="N2124" s="30"/>
      <c r="P2124" s="30"/>
      <c r="Q2124" s="30"/>
      <c r="R2124" s="30"/>
      <c r="S2124" s="30"/>
    </row>
    <row r="2125" spans="1:19" x14ac:dyDescent="0.25">
      <c r="A2125" t="s">
        <v>3461</v>
      </c>
      <c r="B2125" t="s">
        <v>3462</v>
      </c>
      <c r="C2125" t="s">
        <v>570</v>
      </c>
      <c r="D2125" t="str">
        <f>VLOOKUP(C2125,'Programas-Mestrado'!$C:$D,2,0)</f>
        <v>PPGPsi</v>
      </c>
      <c r="E2125" t="s">
        <v>258</v>
      </c>
      <c r="F2125" s="10">
        <v>44044</v>
      </c>
      <c r="G2125" s="10">
        <v>44620</v>
      </c>
      <c r="H2125" t="s">
        <v>987</v>
      </c>
      <c r="I2125" t="s">
        <v>7233</v>
      </c>
      <c r="J2125" t="s">
        <v>1025</v>
      </c>
      <c r="K2125" t="s">
        <v>3352</v>
      </c>
      <c r="N2125" s="30"/>
      <c r="P2125" s="30"/>
      <c r="Q2125" s="30"/>
      <c r="R2125" s="30"/>
      <c r="S2125" s="30"/>
    </row>
    <row r="2126" spans="1:19" x14ac:dyDescent="0.25">
      <c r="A2126" t="s">
        <v>4508</v>
      </c>
      <c r="B2126" t="s">
        <v>4562</v>
      </c>
      <c r="C2126" t="s">
        <v>570</v>
      </c>
      <c r="D2126" t="str">
        <f>VLOOKUP(C2126,'Programas-Mestrado'!$C:$D,2,0)</f>
        <v>PPGPsi</v>
      </c>
      <c r="E2126" t="s">
        <v>258</v>
      </c>
      <c r="F2126" s="10">
        <v>44621</v>
      </c>
      <c r="G2126" s="10">
        <v>45351</v>
      </c>
      <c r="H2126" t="s">
        <v>987</v>
      </c>
      <c r="I2126" t="s">
        <v>7233</v>
      </c>
      <c r="J2126" t="s">
        <v>1025</v>
      </c>
      <c r="K2126" t="s">
        <v>3352</v>
      </c>
      <c r="N2126" s="30"/>
      <c r="P2126" s="30"/>
      <c r="Q2126" s="30"/>
      <c r="R2126" s="30"/>
      <c r="S2126" s="30"/>
    </row>
    <row r="2127" spans="1:19" x14ac:dyDescent="0.25">
      <c r="A2127" t="s">
        <v>4770</v>
      </c>
      <c r="B2127" t="s">
        <v>4777</v>
      </c>
      <c r="C2127" t="s">
        <v>570</v>
      </c>
      <c r="D2127" t="str">
        <f>VLOOKUP(C2127,'Programas-Mestrado'!$C:$D,2,0)</f>
        <v>PPGPsi</v>
      </c>
      <c r="E2127" t="s">
        <v>258</v>
      </c>
      <c r="F2127" s="10">
        <v>44713</v>
      </c>
      <c r="G2127" s="10">
        <v>44742</v>
      </c>
      <c r="H2127" t="s">
        <v>987</v>
      </c>
      <c r="I2127" t="s">
        <v>7233</v>
      </c>
      <c r="J2127" t="s">
        <v>3346</v>
      </c>
      <c r="K2127" t="s">
        <v>3352</v>
      </c>
      <c r="N2127" s="30"/>
      <c r="P2127" s="30"/>
      <c r="Q2127" s="30"/>
      <c r="R2127" s="30"/>
      <c r="S2127" s="30"/>
    </row>
    <row r="2128" spans="1:19" x14ac:dyDescent="0.25">
      <c r="A2128" t="s">
        <v>4509</v>
      </c>
      <c r="B2128" t="s">
        <v>4563</v>
      </c>
      <c r="C2128" t="s">
        <v>570</v>
      </c>
      <c r="D2128" t="str">
        <f>VLOOKUP(C2128,'Programas-Mestrado'!$C:$D,2,0)</f>
        <v>PPGPsi</v>
      </c>
      <c r="E2128" t="s">
        <v>258</v>
      </c>
      <c r="F2128" s="10">
        <v>44621</v>
      </c>
      <c r="G2128" s="10">
        <v>45351</v>
      </c>
      <c r="H2128" t="s">
        <v>987</v>
      </c>
      <c r="I2128" t="s">
        <v>7233</v>
      </c>
      <c r="J2128" t="s">
        <v>1025</v>
      </c>
      <c r="K2128" t="s">
        <v>3352</v>
      </c>
      <c r="N2128" s="30"/>
      <c r="P2128" s="30"/>
      <c r="Q2128" s="30"/>
      <c r="R2128" s="30"/>
      <c r="S2128" s="30"/>
    </row>
    <row r="2129" spans="1:19" x14ac:dyDescent="0.25">
      <c r="A2129" t="s">
        <v>2518</v>
      </c>
      <c r="B2129" t="s">
        <v>2775</v>
      </c>
      <c r="C2129" t="s">
        <v>570</v>
      </c>
      <c r="D2129" t="str">
        <f>VLOOKUP(C2129,'Programas-Mestrado'!$C:$D,2,0)</f>
        <v>PPGPsi</v>
      </c>
      <c r="E2129" t="s">
        <v>258</v>
      </c>
      <c r="F2129" s="10">
        <v>43891</v>
      </c>
      <c r="G2129" s="10">
        <v>44104</v>
      </c>
      <c r="H2129" t="s">
        <v>987</v>
      </c>
      <c r="I2129" t="s">
        <v>7233</v>
      </c>
      <c r="J2129" t="s">
        <v>1027</v>
      </c>
      <c r="K2129" t="s">
        <v>3352</v>
      </c>
      <c r="N2129" s="30"/>
      <c r="P2129" s="30"/>
      <c r="Q2129" s="30"/>
      <c r="R2129" s="30"/>
      <c r="S2129" s="30"/>
    </row>
    <row r="2130" spans="1:19" x14ac:dyDescent="0.25">
      <c r="A2130" t="s">
        <v>3081</v>
      </c>
      <c r="B2130" t="s">
        <v>3222</v>
      </c>
      <c r="C2130" t="s">
        <v>570</v>
      </c>
      <c r="D2130" t="str">
        <f>VLOOKUP(C2130,'Programas-Mestrado'!$C:$D,2,0)</f>
        <v>PPGPsi</v>
      </c>
      <c r="E2130" t="s">
        <v>258</v>
      </c>
      <c r="F2130" s="10">
        <v>43160</v>
      </c>
      <c r="G2130" s="10">
        <v>43220</v>
      </c>
      <c r="H2130" t="s">
        <v>987</v>
      </c>
      <c r="I2130" t="s">
        <v>7233</v>
      </c>
      <c r="J2130" t="s">
        <v>6953</v>
      </c>
      <c r="K2130" t="s">
        <v>3352</v>
      </c>
      <c r="N2130" s="30"/>
      <c r="P2130" s="30"/>
      <c r="Q2130" s="30"/>
      <c r="R2130" s="30"/>
      <c r="S2130" s="30"/>
    </row>
    <row r="2131" spans="1:19" x14ac:dyDescent="0.25">
      <c r="A2131" t="s">
        <v>2519</v>
      </c>
      <c r="B2131" t="s">
        <v>2776</v>
      </c>
      <c r="C2131" t="s">
        <v>570</v>
      </c>
      <c r="D2131" t="str">
        <f>VLOOKUP(C2131,'Programas-Mestrado'!$C:$D,2,0)</f>
        <v>PPGPsi</v>
      </c>
      <c r="E2131" t="s">
        <v>258</v>
      </c>
      <c r="F2131" s="10">
        <v>43891</v>
      </c>
      <c r="G2131" s="10">
        <v>44804</v>
      </c>
      <c r="H2131" t="s">
        <v>987</v>
      </c>
      <c r="I2131" t="s">
        <v>7233</v>
      </c>
      <c r="J2131" t="s">
        <v>1025</v>
      </c>
      <c r="K2131" t="s">
        <v>3352</v>
      </c>
      <c r="N2131" s="30"/>
      <c r="P2131" s="30"/>
      <c r="Q2131" s="30"/>
      <c r="R2131" s="30"/>
      <c r="S2131" s="30"/>
    </row>
    <row r="2132" spans="1:19" x14ac:dyDescent="0.25">
      <c r="A2132" t="s">
        <v>4145</v>
      </c>
      <c r="B2132" t="s">
        <v>4166</v>
      </c>
      <c r="C2132" t="s">
        <v>570</v>
      </c>
      <c r="D2132" t="str">
        <f>VLOOKUP(C2132,'Programas-Mestrado'!$C:$D,2,0)</f>
        <v>PPGPsi</v>
      </c>
      <c r="E2132" t="s">
        <v>258</v>
      </c>
      <c r="F2132" s="10">
        <v>44440</v>
      </c>
      <c r="G2132" s="10">
        <v>44620</v>
      </c>
      <c r="H2132" t="s">
        <v>987</v>
      </c>
      <c r="I2132" t="s">
        <v>7233</v>
      </c>
      <c r="J2132" t="s">
        <v>1025</v>
      </c>
      <c r="K2132" t="s">
        <v>3352</v>
      </c>
      <c r="N2132" s="30"/>
      <c r="P2132" s="30"/>
      <c r="Q2132" s="30"/>
      <c r="R2132" s="30"/>
      <c r="S2132" s="30"/>
    </row>
    <row r="2133" spans="1:19" x14ac:dyDescent="0.25">
      <c r="A2133" t="s">
        <v>3082</v>
      </c>
      <c r="B2133" t="s">
        <v>3223</v>
      </c>
      <c r="C2133" t="s">
        <v>570</v>
      </c>
      <c r="D2133" t="str">
        <f>VLOOKUP(C2133,'Programas-Mestrado'!$C:$D,2,0)</f>
        <v>PPGPsi</v>
      </c>
      <c r="E2133" t="s">
        <v>258</v>
      </c>
      <c r="F2133" s="10">
        <v>43647</v>
      </c>
      <c r="G2133" s="10">
        <v>43890</v>
      </c>
      <c r="H2133" t="s">
        <v>987</v>
      </c>
      <c r="I2133" t="s">
        <v>7233</v>
      </c>
      <c r="J2133" t="s">
        <v>1024</v>
      </c>
      <c r="K2133" t="s">
        <v>3352</v>
      </c>
      <c r="N2133" s="30"/>
      <c r="P2133" s="30"/>
      <c r="Q2133" s="30"/>
      <c r="R2133" s="30"/>
      <c r="S2133" s="30"/>
    </row>
    <row r="2134" spans="1:19" x14ac:dyDescent="0.25">
      <c r="A2134" t="s">
        <v>3719</v>
      </c>
      <c r="B2134" t="s">
        <v>3756</v>
      </c>
      <c r="C2134" t="s">
        <v>570</v>
      </c>
      <c r="D2134" t="str">
        <f>VLOOKUP(C2134,'Programas-Mestrado'!$C:$D,2,0)</f>
        <v>PPGPsi</v>
      </c>
      <c r="E2134" t="s">
        <v>258</v>
      </c>
      <c r="F2134" s="10">
        <v>44256</v>
      </c>
      <c r="G2134" s="10">
        <v>44439</v>
      </c>
      <c r="H2134" t="s">
        <v>987</v>
      </c>
      <c r="I2134" t="s">
        <v>7233</v>
      </c>
      <c r="J2134" t="s">
        <v>1024</v>
      </c>
      <c r="K2134" t="s">
        <v>3352</v>
      </c>
      <c r="N2134" s="30"/>
      <c r="P2134" s="30"/>
      <c r="Q2134" s="30"/>
      <c r="R2134" s="30"/>
      <c r="S2134" s="30"/>
    </row>
    <row r="2135" spans="1:19" x14ac:dyDescent="0.25">
      <c r="A2135" t="s">
        <v>4510</v>
      </c>
      <c r="B2135" t="s">
        <v>4564</v>
      </c>
      <c r="C2135" t="s">
        <v>570</v>
      </c>
      <c r="D2135" t="str">
        <f>VLOOKUP(C2135,'Programas-Mestrado'!$C:$D,2,0)</f>
        <v>PPGPsi</v>
      </c>
      <c r="E2135" t="s">
        <v>258</v>
      </c>
      <c r="F2135" s="10">
        <v>44621</v>
      </c>
      <c r="G2135" s="10">
        <v>45016</v>
      </c>
      <c r="H2135" t="s">
        <v>987</v>
      </c>
      <c r="I2135" t="s">
        <v>7233</v>
      </c>
      <c r="J2135" t="s">
        <v>1023</v>
      </c>
      <c r="K2135" t="s">
        <v>3352</v>
      </c>
      <c r="N2135" s="30"/>
      <c r="P2135" s="30"/>
      <c r="Q2135" s="30"/>
      <c r="R2135" s="30"/>
      <c r="S2135" s="30"/>
    </row>
    <row r="2136" spans="1:19" x14ac:dyDescent="0.25">
      <c r="A2136" t="s">
        <v>4771</v>
      </c>
      <c r="B2136" t="s">
        <v>4778</v>
      </c>
      <c r="C2136" t="s">
        <v>570</v>
      </c>
      <c r="D2136" t="str">
        <f>VLOOKUP(C2136,'Programas-Mestrado'!$C:$D,2,0)</f>
        <v>PPGPsi</v>
      </c>
      <c r="E2136" t="s">
        <v>258</v>
      </c>
      <c r="F2136" s="10">
        <v>44713</v>
      </c>
      <c r="G2136" s="10">
        <v>45351</v>
      </c>
      <c r="H2136" t="s">
        <v>987</v>
      </c>
      <c r="I2136" t="s">
        <v>7233</v>
      </c>
      <c r="J2136" t="s">
        <v>1025</v>
      </c>
      <c r="K2136" t="s">
        <v>3352</v>
      </c>
      <c r="N2136" s="30"/>
      <c r="P2136" s="30"/>
      <c r="Q2136" s="30"/>
      <c r="R2136" s="30"/>
      <c r="S2136" s="30"/>
    </row>
    <row r="2137" spans="1:19" x14ac:dyDescent="0.25">
      <c r="A2137" t="s">
        <v>3083</v>
      </c>
      <c r="B2137" t="s">
        <v>3224</v>
      </c>
      <c r="C2137" t="s">
        <v>570</v>
      </c>
      <c r="D2137" t="str">
        <f>VLOOKUP(C2137,'Programas-Mestrado'!$C:$D,2,0)</f>
        <v>PPGPsi</v>
      </c>
      <c r="E2137" t="s">
        <v>258</v>
      </c>
      <c r="F2137" s="10">
        <v>43160</v>
      </c>
      <c r="G2137" s="10">
        <v>43890</v>
      </c>
      <c r="H2137" t="s">
        <v>987</v>
      </c>
      <c r="I2137" t="s">
        <v>7233</v>
      </c>
      <c r="J2137" t="s">
        <v>1024</v>
      </c>
      <c r="K2137" t="s">
        <v>3352</v>
      </c>
      <c r="N2137" s="30"/>
      <c r="P2137" s="30"/>
      <c r="Q2137" s="30"/>
      <c r="R2137" s="30"/>
      <c r="S2137" s="30"/>
    </row>
    <row r="2138" spans="1:19" x14ac:dyDescent="0.25">
      <c r="A2138" t="s">
        <v>2520</v>
      </c>
      <c r="B2138" t="s">
        <v>2777</v>
      </c>
      <c r="C2138" t="s">
        <v>570</v>
      </c>
      <c r="D2138" t="str">
        <f>VLOOKUP(C2138,'Programas-Mestrado'!$C:$D,2,0)</f>
        <v>PPGPsi</v>
      </c>
      <c r="E2138" t="s">
        <v>258</v>
      </c>
      <c r="F2138" s="10">
        <v>43862</v>
      </c>
      <c r="G2138" s="10">
        <v>44620</v>
      </c>
      <c r="H2138" t="s">
        <v>987</v>
      </c>
      <c r="I2138" t="s">
        <v>7233</v>
      </c>
      <c r="J2138" t="s">
        <v>1025</v>
      </c>
      <c r="K2138" t="s">
        <v>3352</v>
      </c>
      <c r="N2138" s="30"/>
      <c r="P2138" s="30"/>
      <c r="Q2138" s="30"/>
      <c r="R2138" s="30"/>
      <c r="S2138" s="30"/>
    </row>
    <row r="2139" spans="1:19" x14ac:dyDescent="0.25">
      <c r="A2139" t="s">
        <v>2521</v>
      </c>
      <c r="B2139" t="s">
        <v>2778</v>
      </c>
      <c r="C2139" t="s">
        <v>570</v>
      </c>
      <c r="D2139" t="str">
        <f>VLOOKUP(C2139,'Programas-Mestrado'!$C:$D,2,0)</f>
        <v>PPGPsi</v>
      </c>
      <c r="E2139" t="s">
        <v>258</v>
      </c>
      <c r="F2139" s="10">
        <v>43891</v>
      </c>
      <c r="G2139" s="10">
        <v>44104</v>
      </c>
      <c r="H2139" t="s">
        <v>987</v>
      </c>
      <c r="I2139" t="s">
        <v>7233</v>
      </c>
      <c r="J2139" t="s">
        <v>1027</v>
      </c>
      <c r="K2139" t="s">
        <v>3352</v>
      </c>
      <c r="N2139" s="30"/>
      <c r="P2139" s="30"/>
      <c r="Q2139" s="30"/>
      <c r="R2139" s="30"/>
      <c r="S2139" s="30"/>
    </row>
    <row r="2140" spans="1:19" x14ac:dyDescent="0.25">
      <c r="A2140" t="s">
        <v>4511</v>
      </c>
      <c r="B2140" t="s">
        <v>4565</v>
      </c>
      <c r="C2140" t="s">
        <v>570</v>
      </c>
      <c r="D2140" t="str">
        <f>VLOOKUP(C2140,'Programas-Mestrado'!$C:$D,2,0)</f>
        <v>PPGPsi</v>
      </c>
      <c r="E2140" t="s">
        <v>258</v>
      </c>
      <c r="F2140" s="10">
        <v>44621</v>
      </c>
      <c r="G2140" s="10">
        <v>45351</v>
      </c>
      <c r="H2140" t="s">
        <v>987</v>
      </c>
      <c r="I2140" t="s">
        <v>7233</v>
      </c>
      <c r="J2140" t="s">
        <v>1025</v>
      </c>
      <c r="K2140" t="s">
        <v>3352</v>
      </c>
      <c r="N2140" s="30"/>
      <c r="P2140" s="30"/>
      <c r="Q2140" s="30"/>
      <c r="R2140" s="30"/>
      <c r="S2140" s="30"/>
    </row>
    <row r="2141" spans="1:19" x14ac:dyDescent="0.25">
      <c r="A2141" t="s">
        <v>2509</v>
      </c>
      <c r="B2141" t="s">
        <v>3225</v>
      </c>
      <c r="C2141" t="s">
        <v>570</v>
      </c>
      <c r="D2141" t="str">
        <f>VLOOKUP(C2141,'Programas-Mestrado'!$C:$D,2,0)</f>
        <v>PPGPsi</v>
      </c>
      <c r="E2141" t="s">
        <v>258</v>
      </c>
      <c r="F2141" s="10">
        <v>43160</v>
      </c>
      <c r="G2141" s="10">
        <v>43890</v>
      </c>
      <c r="H2141" t="s">
        <v>987</v>
      </c>
      <c r="I2141" t="s">
        <v>7233</v>
      </c>
      <c r="J2141" t="s">
        <v>1024</v>
      </c>
      <c r="K2141" t="s">
        <v>3352</v>
      </c>
      <c r="N2141" s="30"/>
      <c r="P2141" s="30"/>
      <c r="Q2141" s="30"/>
      <c r="R2141" s="30"/>
      <c r="S2141" s="30"/>
    </row>
    <row r="2142" spans="1:19" x14ac:dyDescent="0.25">
      <c r="A2142" t="s">
        <v>3084</v>
      </c>
      <c r="B2142" t="s">
        <v>3226</v>
      </c>
      <c r="C2142" t="s">
        <v>570</v>
      </c>
      <c r="D2142" t="str">
        <f>VLOOKUP(C2142,'Programas-Mestrado'!$C:$D,2,0)</f>
        <v>PPGPsi</v>
      </c>
      <c r="E2142" t="s">
        <v>258</v>
      </c>
      <c r="F2142" s="10">
        <v>43160</v>
      </c>
      <c r="G2142" s="10">
        <v>43769</v>
      </c>
      <c r="H2142" t="s">
        <v>987</v>
      </c>
      <c r="I2142" t="s">
        <v>7233</v>
      </c>
      <c r="J2142" t="s">
        <v>1027</v>
      </c>
      <c r="K2142" t="s">
        <v>3352</v>
      </c>
      <c r="N2142" s="30"/>
      <c r="P2142" s="30"/>
      <c r="Q2142" s="30"/>
      <c r="R2142" s="30"/>
      <c r="S2142" s="30"/>
    </row>
    <row r="2143" spans="1:19" x14ac:dyDescent="0.25">
      <c r="A2143" t="s">
        <v>2522</v>
      </c>
      <c r="B2143" t="s">
        <v>2779</v>
      </c>
      <c r="C2143" t="s">
        <v>570</v>
      </c>
      <c r="D2143" t="str">
        <f>VLOOKUP(C2143,'Programas-Mestrado'!$C:$D,2,0)</f>
        <v>PPGPsi</v>
      </c>
      <c r="E2143" t="s">
        <v>258</v>
      </c>
      <c r="F2143" s="10">
        <v>43891</v>
      </c>
      <c r="G2143" s="10">
        <v>44043</v>
      </c>
      <c r="H2143" t="s">
        <v>987</v>
      </c>
      <c r="I2143" t="s">
        <v>7233</v>
      </c>
      <c r="J2143" t="s">
        <v>3463</v>
      </c>
      <c r="K2143" t="s">
        <v>3352</v>
      </c>
      <c r="N2143" s="30"/>
      <c r="P2143" s="30"/>
      <c r="Q2143" s="30"/>
      <c r="R2143" s="30"/>
      <c r="S2143" s="30"/>
    </row>
    <row r="2144" spans="1:19" x14ac:dyDescent="0.25">
      <c r="A2144" t="s">
        <v>3478</v>
      </c>
      <c r="B2144" t="s">
        <v>3492</v>
      </c>
      <c r="C2144" t="s">
        <v>570</v>
      </c>
      <c r="D2144" t="str">
        <f>VLOOKUP(C2144,'Programas-Mestrado'!$C:$D,2,0)</f>
        <v>PPGPsi</v>
      </c>
      <c r="E2144" t="s">
        <v>258</v>
      </c>
      <c r="F2144" s="10">
        <v>44105</v>
      </c>
      <c r="G2144" s="10">
        <v>44804</v>
      </c>
      <c r="H2144" t="s">
        <v>987</v>
      </c>
      <c r="I2144" t="s">
        <v>7233</v>
      </c>
      <c r="J2144" t="s">
        <v>1025</v>
      </c>
      <c r="K2144" t="s">
        <v>3352</v>
      </c>
      <c r="N2144" s="30"/>
      <c r="P2144" s="30"/>
      <c r="Q2144" s="30"/>
      <c r="R2144" s="30"/>
      <c r="S2144" s="30"/>
    </row>
    <row r="2145" spans="1:19" x14ac:dyDescent="0.25">
      <c r="A2145" t="s">
        <v>3085</v>
      </c>
      <c r="B2145" t="s">
        <v>3227</v>
      </c>
      <c r="C2145" t="s">
        <v>570</v>
      </c>
      <c r="D2145" t="str">
        <f>VLOOKUP(C2145,'Programas-Mestrado'!$C:$D,2,0)</f>
        <v>PPGPsi</v>
      </c>
      <c r="E2145" t="s">
        <v>258</v>
      </c>
      <c r="F2145" s="10">
        <v>43160</v>
      </c>
      <c r="G2145" s="10">
        <v>43799</v>
      </c>
      <c r="H2145" t="s">
        <v>987</v>
      </c>
      <c r="I2145" t="s">
        <v>7233</v>
      </c>
      <c r="J2145" t="s">
        <v>1024</v>
      </c>
      <c r="K2145" t="s">
        <v>3352</v>
      </c>
      <c r="N2145" s="30"/>
      <c r="P2145" s="30"/>
      <c r="Q2145" s="30"/>
      <c r="R2145" s="30"/>
      <c r="S2145" s="30"/>
    </row>
    <row r="2146" spans="1:19" x14ac:dyDescent="0.25">
      <c r="A2146" t="s">
        <v>5656</v>
      </c>
      <c r="B2146" t="s">
        <v>5853</v>
      </c>
      <c r="C2146" t="s">
        <v>571</v>
      </c>
      <c r="D2146" t="str">
        <f>VLOOKUP(C2146,'Programas-Mestrado'!$C:$D,2,0)</f>
        <v>PPGS</v>
      </c>
      <c r="E2146" t="s">
        <v>517</v>
      </c>
      <c r="F2146" s="10">
        <v>43586</v>
      </c>
      <c r="G2146" s="10">
        <v>44804</v>
      </c>
      <c r="H2146" t="s">
        <v>987</v>
      </c>
      <c r="I2146" t="s">
        <v>7233</v>
      </c>
      <c r="J2146" t="s">
        <v>1025</v>
      </c>
      <c r="K2146" t="s">
        <v>3352</v>
      </c>
      <c r="N2146" s="30"/>
      <c r="P2146" s="30"/>
      <c r="Q2146" s="30"/>
      <c r="R2146" s="30"/>
      <c r="S2146" s="30"/>
    </row>
    <row r="2147" spans="1:19" x14ac:dyDescent="0.25">
      <c r="A2147" t="s">
        <v>5657</v>
      </c>
      <c r="B2147" t="s">
        <v>5854</v>
      </c>
      <c r="C2147" t="s">
        <v>571</v>
      </c>
      <c r="D2147" t="str">
        <f>VLOOKUP(C2147,'Programas-Mestrado'!$C:$D,2,0)</f>
        <v>PPGS</v>
      </c>
      <c r="E2147" t="s">
        <v>517</v>
      </c>
      <c r="F2147" s="10">
        <v>44652</v>
      </c>
      <c r="G2147" s="10">
        <v>44985</v>
      </c>
      <c r="H2147" t="s">
        <v>987</v>
      </c>
      <c r="I2147" t="s">
        <v>7233</v>
      </c>
      <c r="J2147" t="s">
        <v>1025</v>
      </c>
      <c r="K2147" t="s">
        <v>3352</v>
      </c>
      <c r="N2147" s="30"/>
      <c r="P2147" s="30"/>
      <c r="Q2147" s="30"/>
      <c r="R2147" s="30"/>
      <c r="S2147" s="30"/>
    </row>
    <row r="2148" spans="1:19" x14ac:dyDescent="0.25">
      <c r="A2148" t="s">
        <v>3086</v>
      </c>
      <c r="B2148" t="s">
        <v>3228</v>
      </c>
      <c r="C2148" t="s">
        <v>571</v>
      </c>
      <c r="D2148" t="str">
        <f>VLOOKUP(C2148,'Programas-Mestrado'!$C:$D,2,0)</f>
        <v>PPGS</v>
      </c>
      <c r="E2148" t="s">
        <v>517</v>
      </c>
      <c r="F2148" s="10">
        <v>43525</v>
      </c>
      <c r="G2148" s="10">
        <v>43830</v>
      </c>
      <c r="H2148" t="s">
        <v>987</v>
      </c>
      <c r="I2148" t="s">
        <v>7233</v>
      </c>
      <c r="J2148" t="s">
        <v>1024</v>
      </c>
      <c r="K2148" t="s">
        <v>3352</v>
      </c>
      <c r="N2148" s="30"/>
      <c r="P2148" s="30"/>
      <c r="Q2148" s="30"/>
      <c r="R2148" s="30"/>
      <c r="S2148" s="30"/>
    </row>
    <row r="2149" spans="1:19" x14ac:dyDescent="0.25">
      <c r="A2149" t="s">
        <v>2523</v>
      </c>
      <c r="B2149" t="s">
        <v>2780</v>
      </c>
      <c r="C2149" t="s">
        <v>571</v>
      </c>
      <c r="D2149" t="str">
        <f>VLOOKUP(C2149,'Programas-Mestrado'!$C:$D,2,0)</f>
        <v>PPGS</v>
      </c>
      <c r="E2149" t="s">
        <v>517</v>
      </c>
      <c r="F2149" s="10">
        <v>43525</v>
      </c>
      <c r="G2149" s="10">
        <v>44620</v>
      </c>
      <c r="H2149" t="s">
        <v>987</v>
      </c>
      <c r="I2149" t="s">
        <v>7233</v>
      </c>
      <c r="J2149" t="s">
        <v>1025</v>
      </c>
      <c r="K2149" t="s">
        <v>3352</v>
      </c>
      <c r="N2149" s="30"/>
      <c r="P2149" s="30"/>
      <c r="Q2149" s="30"/>
      <c r="R2149" s="30"/>
      <c r="S2149" s="30"/>
    </row>
    <row r="2150" spans="1:19" x14ac:dyDescent="0.25">
      <c r="A2150" t="s">
        <v>3087</v>
      </c>
      <c r="B2150" t="s">
        <v>3229</v>
      </c>
      <c r="C2150" t="s">
        <v>571</v>
      </c>
      <c r="D2150" t="str">
        <f>VLOOKUP(C2150,'Programas-Mestrado'!$C:$D,2,0)</f>
        <v>PPGS</v>
      </c>
      <c r="E2150" t="s">
        <v>517</v>
      </c>
      <c r="F2150" s="10">
        <v>43525</v>
      </c>
      <c r="G2150" s="10">
        <v>43830</v>
      </c>
      <c r="H2150" t="s">
        <v>987</v>
      </c>
      <c r="I2150" t="s">
        <v>7233</v>
      </c>
      <c r="J2150" t="s">
        <v>1024</v>
      </c>
      <c r="K2150" t="s">
        <v>3352</v>
      </c>
      <c r="N2150" s="30"/>
      <c r="P2150" s="30"/>
      <c r="Q2150" s="30"/>
      <c r="R2150" s="30"/>
      <c r="S2150" s="30"/>
    </row>
    <row r="2151" spans="1:19" x14ac:dyDescent="0.25">
      <c r="A2151" t="s">
        <v>4521</v>
      </c>
      <c r="B2151" t="s">
        <v>7020</v>
      </c>
      <c r="C2151" t="s">
        <v>571</v>
      </c>
      <c r="D2151" t="str">
        <f>VLOOKUP(C2151,'Programas-Mestrado'!$C:$D,2,0)</f>
        <v>PPGS</v>
      </c>
      <c r="E2151" t="s">
        <v>517</v>
      </c>
      <c r="F2151" s="10">
        <v>45352</v>
      </c>
      <c r="G2151" s="10">
        <v>45382</v>
      </c>
      <c r="H2151" t="s">
        <v>987</v>
      </c>
      <c r="I2151" t="s">
        <v>7233</v>
      </c>
      <c r="J2151" t="s">
        <v>1026</v>
      </c>
      <c r="K2151" t="s">
        <v>3352</v>
      </c>
      <c r="N2151" s="30"/>
      <c r="P2151" s="30"/>
      <c r="Q2151" s="30"/>
      <c r="R2151" s="30"/>
      <c r="S2151" s="30"/>
    </row>
    <row r="2152" spans="1:19" x14ac:dyDescent="0.25">
      <c r="A2152" t="s">
        <v>2524</v>
      </c>
      <c r="B2152" t="s">
        <v>2781</v>
      </c>
      <c r="C2152" t="s">
        <v>571</v>
      </c>
      <c r="D2152" t="str">
        <f>VLOOKUP(C2152,'Programas-Mestrado'!$C:$D,2,0)</f>
        <v>PPGS</v>
      </c>
      <c r="E2152" t="s">
        <v>517</v>
      </c>
      <c r="F2152" s="10">
        <v>43525</v>
      </c>
      <c r="G2152" s="10">
        <v>44742</v>
      </c>
      <c r="H2152" t="s">
        <v>987</v>
      </c>
      <c r="I2152" t="s">
        <v>7233</v>
      </c>
      <c r="J2152" t="s">
        <v>3381</v>
      </c>
      <c r="K2152" t="s">
        <v>3352</v>
      </c>
      <c r="N2152" s="30"/>
      <c r="P2152" s="30"/>
      <c r="Q2152" s="30"/>
      <c r="R2152" s="30"/>
      <c r="S2152" s="30"/>
    </row>
    <row r="2153" spans="1:19" x14ac:dyDescent="0.25">
      <c r="A2153" t="s">
        <v>2525</v>
      </c>
      <c r="B2153" t="s">
        <v>2782</v>
      </c>
      <c r="C2153" t="s">
        <v>571</v>
      </c>
      <c r="D2153" t="str">
        <f>VLOOKUP(C2153,'Programas-Mestrado'!$C:$D,2,0)</f>
        <v>PPGS</v>
      </c>
      <c r="E2153" t="s">
        <v>517</v>
      </c>
      <c r="F2153" s="10">
        <v>43525</v>
      </c>
      <c r="G2153" s="10">
        <v>44834</v>
      </c>
      <c r="H2153" t="s">
        <v>987</v>
      </c>
      <c r="I2153" t="s">
        <v>7233</v>
      </c>
      <c r="J2153" t="s">
        <v>1023</v>
      </c>
      <c r="K2153" t="s">
        <v>3352</v>
      </c>
      <c r="N2153" s="30"/>
      <c r="P2153" s="30"/>
      <c r="Q2153" s="30"/>
      <c r="R2153" s="30"/>
      <c r="S2153" s="30"/>
    </row>
    <row r="2154" spans="1:19" x14ac:dyDescent="0.25">
      <c r="A2154" t="s">
        <v>2526</v>
      </c>
      <c r="B2154" t="s">
        <v>2783</v>
      </c>
      <c r="C2154" t="s">
        <v>571</v>
      </c>
      <c r="D2154" t="str">
        <f>VLOOKUP(C2154,'Programas-Mestrado'!$C:$D,2,0)</f>
        <v>PPGS</v>
      </c>
      <c r="E2154" t="s">
        <v>517</v>
      </c>
      <c r="F2154" s="10">
        <v>43525</v>
      </c>
      <c r="G2154" s="10">
        <v>44620</v>
      </c>
      <c r="H2154" t="s">
        <v>987</v>
      </c>
      <c r="I2154" t="s">
        <v>7233</v>
      </c>
      <c r="J2154" t="s">
        <v>1025</v>
      </c>
      <c r="K2154" t="s">
        <v>3352</v>
      </c>
      <c r="N2154" s="30"/>
      <c r="P2154" s="30"/>
      <c r="Q2154" s="30"/>
      <c r="R2154" s="30"/>
      <c r="S2154" s="30"/>
    </row>
    <row r="2155" spans="1:19" x14ac:dyDescent="0.25">
      <c r="A2155" t="s">
        <v>4679</v>
      </c>
      <c r="B2155" t="s">
        <v>4690</v>
      </c>
      <c r="C2155" t="s">
        <v>571</v>
      </c>
      <c r="D2155" t="str">
        <f>VLOOKUP(C2155,'Programas-Mestrado'!$C:$D,2,0)</f>
        <v>PPGS</v>
      </c>
      <c r="E2155" t="s">
        <v>517</v>
      </c>
      <c r="F2155" s="10">
        <v>44652</v>
      </c>
      <c r="G2155" s="10">
        <v>45351</v>
      </c>
      <c r="H2155" t="s">
        <v>987</v>
      </c>
      <c r="I2155" t="s">
        <v>7233</v>
      </c>
      <c r="J2155" t="s">
        <v>1025</v>
      </c>
      <c r="K2155" t="s">
        <v>3352</v>
      </c>
      <c r="N2155" s="30"/>
      <c r="P2155" s="30"/>
      <c r="Q2155" s="30"/>
      <c r="R2155" s="30"/>
      <c r="S2155" s="30"/>
    </row>
    <row r="2156" spans="1:19" x14ac:dyDescent="0.25">
      <c r="A2156" t="s">
        <v>5658</v>
      </c>
      <c r="B2156" t="s">
        <v>5855</v>
      </c>
      <c r="C2156" t="s">
        <v>571</v>
      </c>
      <c r="D2156" t="str">
        <f>VLOOKUP(C2156,'Programas-Mestrado'!$C:$D,2,0)</f>
        <v>PPGS</v>
      </c>
      <c r="E2156" t="s">
        <v>517</v>
      </c>
      <c r="F2156" s="10">
        <v>43831</v>
      </c>
      <c r="G2156" s="10">
        <v>44985</v>
      </c>
      <c r="H2156" t="s">
        <v>987</v>
      </c>
      <c r="I2156" t="s">
        <v>7233</v>
      </c>
      <c r="J2156" t="s">
        <v>1025</v>
      </c>
      <c r="K2156" t="s">
        <v>3352</v>
      </c>
      <c r="N2156" s="30"/>
      <c r="P2156" s="30"/>
      <c r="Q2156" s="30"/>
      <c r="R2156" s="30"/>
      <c r="S2156" s="30"/>
    </row>
    <row r="2157" spans="1:19" x14ac:dyDescent="0.25">
      <c r="A2157" t="s">
        <v>3088</v>
      </c>
      <c r="B2157" t="s">
        <v>3230</v>
      </c>
      <c r="C2157" t="s">
        <v>571</v>
      </c>
      <c r="D2157" t="str">
        <f>VLOOKUP(C2157,'Programas-Mestrado'!$C:$D,2,0)</f>
        <v>PPGS</v>
      </c>
      <c r="E2157" t="s">
        <v>517</v>
      </c>
      <c r="F2157" s="10">
        <v>43525</v>
      </c>
      <c r="G2157" s="10">
        <v>43585</v>
      </c>
      <c r="H2157" t="s">
        <v>987</v>
      </c>
      <c r="I2157" t="s">
        <v>7233</v>
      </c>
      <c r="J2157" t="s">
        <v>1026</v>
      </c>
      <c r="K2157" t="s">
        <v>3352</v>
      </c>
      <c r="N2157" s="30"/>
      <c r="P2157" s="30"/>
      <c r="Q2157" s="30"/>
      <c r="R2157" s="30"/>
      <c r="S2157" s="30"/>
    </row>
    <row r="2158" spans="1:19" x14ac:dyDescent="0.25">
      <c r="A2158" t="s">
        <v>5930</v>
      </c>
      <c r="B2158" t="s">
        <v>5972</v>
      </c>
      <c r="C2158" t="s">
        <v>571</v>
      </c>
      <c r="D2158" t="str">
        <f>VLOOKUP(C2158,'Programas-Mestrado'!$C:$D,2,0)</f>
        <v>PPGS</v>
      </c>
      <c r="E2158" t="s">
        <v>517</v>
      </c>
      <c r="F2158" s="10">
        <v>44986</v>
      </c>
      <c r="G2158" s="10">
        <v>45351</v>
      </c>
      <c r="H2158" t="s">
        <v>987</v>
      </c>
      <c r="I2158" t="s">
        <v>7233</v>
      </c>
      <c r="J2158" t="s">
        <v>1026</v>
      </c>
      <c r="K2158" t="s">
        <v>3352</v>
      </c>
      <c r="N2158" s="30"/>
      <c r="P2158" s="30"/>
      <c r="Q2158" s="30"/>
      <c r="R2158" s="30"/>
      <c r="S2158" s="30"/>
    </row>
    <row r="2159" spans="1:19" x14ac:dyDescent="0.25">
      <c r="A2159" t="s">
        <v>5161</v>
      </c>
      <c r="B2159" t="s">
        <v>5164</v>
      </c>
      <c r="C2159" t="s">
        <v>571</v>
      </c>
      <c r="D2159" t="str">
        <f>VLOOKUP(C2159,'Programas-Mestrado'!$C:$D,2,0)</f>
        <v>PPGS</v>
      </c>
      <c r="E2159" t="s">
        <v>517</v>
      </c>
      <c r="F2159" s="10">
        <v>44866</v>
      </c>
      <c r="G2159" s="10">
        <v>45351</v>
      </c>
      <c r="H2159" t="s">
        <v>987</v>
      </c>
      <c r="I2159" t="s">
        <v>7233</v>
      </c>
      <c r="J2159" t="s">
        <v>1025</v>
      </c>
      <c r="K2159" t="s">
        <v>3352</v>
      </c>
      <c r="N2159" s="30"/>
      <c r="P2159" s="30"/>
      <c r="Q2159" s="30"/>
      <c r="R2159" s="30"/>
      <c r="S2159" s="30"/>
    </row>
    <row r="2160" spans="1:19" x14ac:dyDescent="0.25">
      <c r="A2160" t="s">
        <v>2540</v>
      </c>
      <c r="B2160" t="s">
        <v>7022</v>
      </c>
      <c r="C2160" t="s">
        <v>571</v>
      </c>
      <c r="D2160" t="str">
        <f>VLOOKUP(C2160,'Programas-Mestrado'!$C:$D,2,0)</f>
        <v>PPGS</v>
      </c>
      <c r="E2160" t="s">
        <v>517</v>
      </c>
      <c r="F2160" s="10">
        <v>45352</v>
      </c>
      <c r="G2160" s="10">
        <v>45473</v>
      </c>
      <c r="H2160" t="s">
        <v>987</v>
      </c>
      <c r="I2160" t="s">
        <v>7233</v>
      </c>
      <c r="J2160" t="s">
        <v>1026</v>
      </c>
      <c r="K2160" t="s">
        <v>3352</v>
      </c>
      <c r="N2160" s="30"/>
      <c r="P2160" s="30"/>
      <c r="Q2160" s="30"/>
      <c r="R2160" s="30"/>
      <c r="S2160" s="30"/>
    </row>
    <row r="2161" spans="1:19" x14ac:dyDescent="0.25">
      <c r="A2161" t="s">
        <v>5659</v>
      </c>
      <c r="B2161" t="s">
        <v>5856</v>
      </c>
      <c r="C2161" t="s">
        <v>571</v>
      </c>
      <c r="D2161" t="str">
        <f>VLOOKUP(C2161,'Programas-Mestrado'!$C:$D,2,0)</f>
        <v>PPGS</v>
      </c>
      <c r="E2161" t="s">
        <v>517</v>
      </c>
      <c r="F2161" s="10">
        <v>44713</v>
      </c>
      <c r="G2161" s="10">
        <v>44985</v>
      </c>
      <c r="H2161" t="s">
        <v>987</v>
      </c>
      <c r="I2161" t="s">
        <v>7233</v>
      </c>
      <c r="J2161" t="s">
        <v>1025</v>
      </c>
      <c r="K2161" t="s">
        <v>3352</v>
      </c>
      <c r="N2161" s="30"/>
      <c r="P2161" s="30"/>
      <c r="Q2161" s="30"/>
      <c r="R2161" s="30"/>
      <c r="S2161" s="30"/>
    </row>
    <row r="2162" spans="1:19" x14ac:dyDescent="0.25">
      <c r="A2162" t="s">
        <v>2527</v>
      </c>
      <c r="B2162" t="s">
        <v>2784</v>
      </c>
      <c r="C2162" t="s">
        <v>571</v>
      </c>
      <c r="D2162" t="str">
        <f>VLOOKUP(C2162,'Programas-Mestrado'!$C:$D,2,0)</f>
        <v>PPGS</v>
      </c>
      <c r="E2162" t="s">
        <v>517</v>
      </c>
      <c r="F2162" s="10">
        <v>43525</v>
      </c>
      <c r="G2162" s="10">
        <v>44439</v>
      </c>
      <c r="H2162" t="s">
        <v>987</v>
      </c>
      <c r="I2162" t="s">
        <v>7233</v>
      </c>
      <c r="J2162" t="s">
        <v>1025</v>
      </c>
      <c r="K2162" t="s">
        <v>3352</v>
      </c>
      <c r="N2162" s="30"/>
      <c r="P2162" s="30"/>
      <c r="Q2162" s="30"/>
      <c r="R2162" s="30"/>
      <c r="S2162" s="30"/>
    </row>
    <row r="2163" spans="1:19" x14ac:dyDescent="0.25">
      <c r="A2163" t="s">
        <v>5660</v>
      </c>
      <c r="B2163" t="s">
        <v>5857</v>
      </c>
      <c r="C2163" t="s">
        <v>571</v>
      </c>
      <c r="D2163" t="str">
        <f>VLOOKUP(C2163,'Programas-Mestrado'!$C:$D,2,0)</f>
        <v>PPGS</v>
      </c>
      <c r="E2163" t="s">
        <v>517</v>
      </c>
      <c r="F2163" s="10">
        <v>43525</v>
      </c>
      <c r="G2163" s="10">
        <v>44985</v>
      </c>
      <c r="H2163" t="s">
        <v>987</v>
      </c>
      <c r="I2163" t="s">
        <v>7233</v>
      </c>
      <c r="J2163" t="s">
        <v>1025</v>
      </c>
      <c r="K2163" t="s">
        <v>3352</v>
      </c>
      <c r="N2163" s="30"/>
      <c r="P2163" s="30"/>
      <c r="Q2163" s="30"/>
      <c r="R2163" s="30"/>
      <c r="S2163" s="30"/>
    </row>
    <row r="2164" spans="1:19" x14ac:dyDescent="0.25">
      <c r="A2164" t="s">
        <v>3089</v>
      </c>
      <c r="B2164" t="s">
        <v>3231</v>
      </c>
      <c r="C2164" t="s">
        <v>571</v>
      </c>
      <c r="D2164" t="str">
        <f>VLOOKUP(C2164,'Programas-Mestrado'!$C:$D,2,0)</f>
        <v>PPGS</v>
      </c>
      <c r="E2164" t="s">
        <v>517</v>
      </c>
      <c r="F2164" s="10">
        <v>43525</v>
      </c>
      <c r="G2164" s="10">
        <v>43890</v>
      </c>
      <c r="H2164" t="s">
        <v>987</v>
      </c>
      <c r="I2164" t="s">
        <v>7233</v>
      </c>
      <c r="J2164" t="s">
        <v>1025</v>
      </c>
      <c r="K2164" t="s">
        <v>3352</v>
      </c>
      <c r="N2164" s="30"/>
      <c r="P2164" s="30"/>
      <c r="Q2164" s="30"/>
      <c r="R2164" s="30"/>
      <c r="S2164" s="30"/>
    </row>
    <row r="2165" spans="1:19" x14ac:dyDescent="0.25">
      <c r="A2165" t="s">
        <v>2528</v>
      </c>
      <c r="B2165" t="s">
        <v>2785</v>
      </c>
      <c r="C2165" t="s">
        <v>571</v>
      </c>
      <c r="D2165" t="str">
        <f>VLOOKUP(C2165,'Programas-Mestrado'!$C:$D,2,0)</f>
        <v>PPGS</v>
      </c>
      <c r="E2165" t="s">
        <v>517</v>
      </c>
      <c r="F2165" s="10">
        <v>43525</v>
      </c>
      <c r="G2165" s="10">
        <v>44255</v>
      </c>
      <c r="H2165" t="s">
        <v>987</v>
      </c>
      <c r="I2165" t="s">
        <v>7233</v>
      </c>
      <c r="J2165" t="s">
        <v>1025</v>
      </c>
      <c r="K2165" t="s">
        <v>3352</v>
      </c>
      <c r="N2165" s="30"/>
      <c r="P2165" s="30"/>
      <c r="Q2165" s="30"/>
      <c r="R2165" s="30"/>
      <c r="S2165" s="30"/>
    </row>
    <row r="2166" spans="1:19" x14ac:dyDescent="0.25">
      <c r="A2166" t="s">
        <v>2529</v>
      </c>
      <c r="B2166" t="s">
        <v>2786</v>
      </c>
      <c r="C2166" t="s">
        <v>571</v>
      </c>
      <c r="D2166" t="str">
        <f>VLOOKUP(C2166,'Programas-Mestrado'!$C:$D,2,0)</f>
        <v>PPGS</v>
      </c>
      <c r="E2166" t="s">
        <v>517</v>
      </c>
      <c r="F2166" s="10">
        <v>43891</v>
      </c>
      <c r="G2166" s="10">
        <v>45351</v>
      </c>
      <c r="H2166" t="s">
        <v>987</v>
      </c>
      <c r="I2166" t="s">
        <v>7233</v>
      </c>
      <c r="J2166" t="s">
        <v>1025</v>
      </c>
      <c r="K2166" t="s">
        <v>3352</v>
      </c>
      <c r="N2166" s="30"/>
      <c r="P2166" s="30"/>
      <c r="Q2166" s="30"/>
      <c r="R2166" s="30"/>
      <c r="S2166" s="30"/>
    </row>
    <row r="2167" spans="1:19" x14ac:dyDescent="0.25">
      <c r="A2167" t="s">
        <v>5932</v>
      </c>
      <c r="B2167" t="s">
        <v>6270</v>
      </c>
      <c r="C2167" t="s">
        <v>571</v>
      </c>
      <c r="D2167" t="str">
        <f>VLOOKUP(C2167,'Programas-Mestrado'!$C:$D,2,0)</f>
        <v>PPGS</v>
      </c>
      <c r="E2167" t="s">
        <v>517</v>
      </c>
      <c r="F2167" s="10">
        <v>45108</v>
      </c>
      <c r="G2167" s="10">
        <v>45138</v>
      </c>
      <c r="H2167" t="s">
        <v>987</v>
      </c>
      <c r="I2167" t="s">
        <v>7233</v>
      </c>
      <c r="J2167" t="s">
        <v>1025</v>
      </c>
      <c r="K2167" t="s">
        <v>3352</v>
      </c>
      <c r="N2167" s="30"/>
      <c r="P2167" s="30"/>
      <c r="Q2167" s="30"/>
      <c r="R2167" s="30"/>
      <c r="S2167" s="30"/>
    </row>
    <row r="2168" spans="1:19" x14ac:dyDescent="0.25">
      <c r="A2168" t="s">
        <v>5932</v>
      </c>
      <c r="B2168" t="s">
        <v>5974</v>
      </c>
      <c r="C2168" t="s">
        <v>571</v>
      </c>
      <c r="D2168" t="str">
        <f>VLOOKUP(C2168,'Programas-Mestrado'!$C:$D,2,0)</f>
        <v>PPGS</v>
      </c>
      <c r="E2168" t="s">
        <v>517</v>
      </c>
      <c r="F2168" s="10">
        <v>44986</v>
      </c>
      <c r="G2168" s="10">
        <v>45107</v>
      </c>
      <c r="H2168" t="s">
        <v>987</v>
      </c>
      <c r="I2168" t="s">
        <v>7233</v>
      </c>
      <c r="J2168" t="s">
        <v>1026</v>
      </c>
      <c r="K2168" t="s">
        <v>3352</v>
      </c>
      <c r="N2168" s="30"/>
      <c r="P2168" s="30"/>
      <c r="Q2168" s="30"/>
      <c r="R2168" s="30"/>
      <c r="S2168" s="30"/>
    </row>
    <row r="2169" spans="1:19" x14ac:dyDescent="0.25">
      <c r="A2169" t="s">
        <v>2541</v>
      </c>
      <c r="B2169" t="s">
        <v>3758</v>
      </c>
      <c r="C2169" t="s">
        <v>571</v>
      </c>
      <c r="D2169" t="str">
        <f>VLOOKUP(C2169,'Programas-Mestrado'!$C:$D,2,0)</f>
        <v>PPGS</v>
      </c>
      <c r="E2169" t="s">
        <v>517</v>
      </c>
      <c r="F2169" s="10">
        <v>44256</v>
      </c>
      <c r="G2169" s="10">
        <v>44316</v>
      </c>
      <c r="H2169" t="s">
        <v>987</v>
      </c>
      <c r="I2169" t="s">
        <v>7233</v>
      </c>
      <c r="J2169" t="s">
        <v>1023</v>
      </c>
      <c r="K2169" t="s">
        <v>3352</v>
      </c>
      <c r="N2169" s="30"/>
      <c r="P2169" s="30"/>
      <c r="Q2169" s="30"/>
      <c r="R2169" s="30"/>
      <c r="S2169" s="30"/>
    </row>
    <row r="2170" spans="1:19" x14ac:dyDescent="0.25">
      <c r="A2170" t="s">
        <v>2530</v>
      </c>
      <c r="B2170" t="s">
        <v>2787</v>
      </c>
      <c r="C2170" t="s">
        <v>571</v>
      </c>
      <c r="D2170" t="str">
        <f>VLOOKUP(C2170,'Programas-Mestrado'!$C:$D,2,0)</f>
        <v>PPGS</v>
      </c>
      <c r="E2170" t="s">
        <v>517</v>
      </c>
      <c r="F2170" s="10">
        <v>43891</v>
      </c>
      <c r="G2170" s="10">
        <v>45351</v>
      </c>
      <c r="H2170" t="s">
        <v>987</v>
      </c>
      <c r="I2170" t="s">
        <v>7233</v>
      </c>
      <c r="J2170" t="s">
        <v>1025</v>
      </c>
      <c r="K2170" t="s">
        <v>3352</v>
      </c>
      <c r="N2170" s="30"/>
      <c r="P2170" s="30"/>
      <c r="Q2170" s="30"/>
      <c r="R2170" s="30"/>
      <c r="S2170" s="30"/>
    </row>
    <row r="2171" spans="1:19" x14ac:dyDescent="0.25">
      <c r="A2171" t="s">
        <v>2531</v>
      </c>
      <c r="B2171" t="s">
        <v>2788</v>
      </c>
      <c r="C2171" t="s">
        <v>571</v>
      </c>
      <c r="D2171" t="str">
        <f>VLOOKUP(C2171,'Programas-Mestrado'!$C:$D,2,0)</f>
        <v>PPGS</v>
      </c>
      <c r="E2171" t="s">
        <v>517</v>
      </c>
      <c r="F2171" s="10">
        <v>43891</v>
      </c>
      <c r="G2171" s="10">
        <v>44408</v>
      </c>
      <c r="H2171" t="s">
        <v>987</v>
      </c>
      <c r="I2171" t="s">
        <v>7233</v>
      </c>
      <c r="J2171" t="s">
        <v>1026</v>
      </c>
      <c r="K2171" t="s">
        <v>3352</v>
      </c>
      <c r="N2171" s="30"/>
      <c r="P2171" s="30"/>
      <c r="Q2171" s="30"/>
      <c r="R2171" s="30"/>
      <c r="S2171" s="30"/>
    </row>
    <row r="2172" spans="1:19" x14ac:dyDescent="0.25">
      <c r="A2172" t="s">
        <v>4515</v>
      </c>
      <c r="B2172" t="s">
        <v>4570</v>
      </c>
      <c r="C2172" t="s">
        <v>571</v>
      </c>
      <c r="D2172" t="str">
        <f>VLOOKUP(C2172,'Programas-Mestrado'!$C:$D,2,0)</f>
        <v>PPGS</v>
      </c>
      <c r="E2172" t="s">
        <v>517</v>
      </c>
      <c r="F2172" s="10">
        <v>44621</v>
      </c>
      <c r="G2172" s="10">
        <v>45351</v>
      </c>
      <c r="H2172" t="s">
        <v>987</v>
      </c>
      <c r="I2172" t="s">
        <v>7233</v>
      </c>
      <c r="J2172" t="s">
        <v>1025</v>
      </c>
      <c r="K2172" t="s">
        <v>3352</v>
      </c>
      <c r="N2172" s="30"/>
      <c r="P2172" s="30"/>
      <c r="Q2172" s="30"/>
      <c r="R2172" s="30"/>
      <c r="S2172" s="30"/>
    </row>
    <row r="2173" spans="1:19" x14ac:dyDescent="0.25">
      <c r="A2173" t="s">
        <v>2532</v>
      </c>
      <c r="B2173" t="s">
        <v>2789</v>
      </c>
      <c r="C2173" t="s">
        <v>571</v>
      </c>
      <c r="D2173" t="str">
        <f>VLOOKUP(C2173,'Programas-Mestrado'!$C:$D,2,0)</f>
        <v>PPGS</v>
      </c>
      <c r="E2173" t="s">
        <v>517</v>
      </c>
      <c r="F2173" s="10">
        <v>43525</v>
      </c>
      <c r="G2173" s="10">
        <v>44255</v>
      </c>
      <c r="H2173" t="s">
        <v>987</v>
      </c>
      <c r="I2173" t="s">
        <v>7233</v>
      </c>
      <c r="J2173" t="s">
        <v>1025</v>
      </c>
      <c r="K2173" t="s">
        <v>3352</v>
      </c>
      <c r="N2173" s="30"/>
      <c r="P2173" s="30"/>
      <c r="Q2173" s="30"/>
      <c r="R2173" s="30"/>
      <c r="S2173" s="30"/>
    </row>
    <row r="2174" spans="1:19" x14ac:dyDescent="0.25">
      <c r="A2174" t="s">
        <v>5202</v>
      </c>
      <c r="B2174" t="s">
        <v>4569</v>
      </c>
      <c r="C2174" t="s">
        <v>571</v>
      </c>
      <c r="D2174" t="str">
        <f>VLOOKUP(C2174,'Programas-Mestrado'!$C:$D,2,0)</f>
        <v>PPGS</v>
      </c>
      <c r="E2174" t="s">
        <v>517</v>
      </c>
      <c r="F2174" s="10">
        <v>44621</v>
      </c>
      <c r="G2174" s="10">
        <v>45351</v>
      </c>
      <c r="H2174" t="s">
        <v>987</v>
      </c>
      <c r="I2174" t="s">
        <v>7233</v>
      </c>
      <c r="J2174" t="s">
        <v>1025</v>
      </c>
      <c r="K2174" t="s">
        <v>3352</v>
      </c>
      <c r="N2174" s="30"/>
      <c r="P2174" s="30"/>
      <c r="Q2174" s="30"/>
      <c r="R2174" s="30"/>
      <c r="S2174" s="30"/>
    </row>
    <row r="2175" spans="1:19" x14ac:dyDescent="0.25">
      <c r="A2175" t="s">
        <v>890</v>
      </c>
      <c r="B2175" t="s">
        <v>4572</v>
      </c>
      <c r="C2175" t="s">
        <v>571</v>
      </c>
      <c r="D2175" t="str">
        <f>VLOOKUP(C2175,'Programas-Mestrado'!$C:$D,2,0)</f>
        <v>PPGS</v>
      </c>
      <c r="E2175" t="s">
        <v>517</v>
      </c>
      <c r="F2175" s="10">
        <v>44621</v>
      </c>
      <c r="G2175" s="10">
        <v>45016</v>
      </c>
      <c r="H2175" t="s">
        <v>987</v>
      </c>
      <c r="I2175" t="s">
        <v>7233</v>
      </c>
      <c r="J2175" t="s">
        <v>1023</v>
      </c>
      <c r="K2175" t="s">
        <v>3352</v>
      </c>
      <c r="N2175" s="30"/>
      <c r="P2175" s="30"/>
      <c r="Q2175" s="30"/>
      <c r="R2175" s="30"/>
      <c r="S2175" s="30"/>
    </row>
    <row r="2176" spans="1:19" x14ac:dyDescent="0.25">
      <c r="A2176" t="s">
        <v>5661</v>
      </c>
      <c r="B2176" t="s">
        <v>5858</v>
      </c>
      <c r="C2176" t="s">
        <v>571</v>
      </c>
      <c r="D2176" t="str">
        <f>VLOOKUP(C2176,'Programas-Mestrado'!$C:$D,2,0)</f>
        <v>PPGS</v>
      </c>
      <c r="E2176" t="s">
        <v>517</v>
      </c>
      <c r="F2176" s="10">
        <v>43831</v>
      </c>
      <c r="G2176" s="10">
        <v>44985</v>
      </c>
      <c r="H2176" t="s">
        <v>987</v>
      </c>
      <c r="I2176" t="s">
        <v>7233</v>
      </c>
      <c r="J2176" t="s">
        <v>1025</v>
      </c>
      <c r="K2176" t="s">
        <v>3352</v>
      </c>
      <c r="N2176" s="30"/>
      <c r="P2176" s="30"/>
      <c r="Q2176" s="30"/>
      <c r="R2176" s="30"/>
      <c r="S2176" s="30"/>
    </row>
    <row r="2177" spans="1:19" x14ac:dyDescent="0.25">
      <c r="A2177" t="s">
        <v>2533</v>
      </c>
      <c r="B2177" t="s">
        <v>2790</v>
      </c>
      <c r="C2177" t="s">
        <v>571</v>
      </c>
      <c r="D2177" t="str">
        <f>VLOOKUP(C2177,'Programas-Mestrado'!$C:$D,2,0)</f>
        <v>PPGS</v>
      </c>
      <c r="E2177" t="s">
        <v>517</v>
      </c>
      <c r="F2177" s="10">
        <v>43525</v>
      </c>
      <c r="G2177" s="10">
        <v>44255</v>
      </c>
      <c r="H2177" t="s">
        <v>987</v>
      </c>
      <c r="I2177" t="s">
        <v>7233</v>
      </c>
      <c r="J2177" t="s">
        <v>1023</v>
      </c>
      <c r="K2177" t="s">
        <v>3352</v>
      </c>
      <c r="N2177" s="30"/>
      <c r="P2177" s="30"/>
      <c r="Q2177" s="30"/>
      <c r="R2177" s="30"/>
      <c r="S2177" s="30"/>
    </row>
    <row r="2178" spans="1:19" x14ac:dyDescent="0.25">
      <c r="A2178" t="s">
        <v>2534</v>
      </c>
      <c r="B2178" t="s">
        <v>2791</v>
      </c>
      <c r="C2178" t="s">
        <v>571</v>
      </c>
      <c r="D2178" t="str">
        <f>VLOOKUP(C2178,'Programas-Mestrado'!$C:$D,2,0)</f>
        <v>PPGS</v>
      </c>
      <c r="E2178" t="s">
        <v>517</v>
      </c>
      <c r="F2178" s="10">
        <v>43525</v>
      </c>
      <c r="G2178" s="10">
        <v>44255</v>
      </c>
      <c r="H2178" t="s">
        <v>987</v>
      </c>
      <c r="I2178" t="s">
        <v>7233</v>
      </c>
      <c r="J2178" t="s">
        <v>1025</v>
      </c>
      <c r="K2178" t="s">
        <v>3352</v>
      </c>
      <c r="N2178" s="30"/>
      <c r="P2178" s="30"/>
      <c r="Q2178" s="30"/>
      <c r="R2178" s="30"/>
      <c r="S2178" s="30"/>
    </row>
    <row r="2179" spans="1:19" x14ac:dyDescent="0.25">
      <c r="A2179" t="s">
        <v>3090</v>
      </c>
      <c r="B2179" t="s">
        <v>3232</v>
      </c>
      <c r="C2179" t="s">
        <v>571</v>
      </c>
      <c r="D2179" t="str">
        <f>VLOOKUP(C2179,'Programas-Mestrado'!$C:$D,2,0)</f>
        <v>PPGS</v>
      </c>
      <c r="E2179" t="s">
        <v>517</v>
      </c>
      <c r="F2179" s="10">
        <v>43525</v>
      </c>
      <c r="G2179" s="10">
        <v>43890</v>
      </c>
      <c r="H2179" t="s">
        <v>987</v>
      </c>
      <c r="I2179" t="s">
        <v>7233</v>
      </c>
      <c r="J2179" t="s">
        <v>1025</v>
      </c>
      <c r="K2179" t="s">
        <v>3352</v>
      </c>
      <c r="N2179" s="30"/>
      <c r="P2179" s="30"/>
      <c r="Q2179" s="30"/>
      <c r="R2179" s="30"/>
      <c r="S2179" s="30"/>
    </row>
    <row r="2180" spans="1:19" x14ac:dyDescent="0.25">
      <c r="A2180" t="s">
        <v>2535</v>
      </c>
      <c r="B2180" t="s">
        <v>2792</v>
      </c>
      <c r="C2180" t="s">
        <v>571</v>
      </c>
      <c r="D2180" t="str">
        <f>VLOOKUP(C2180,'Programas-Mestrado'!$C:$D,2,0)</f>
        <v>PPGS</v>
      </c>
      <c r="E2180" t="s">
        <v>517</v>
      </c>
      <c r="F2180" s="10">
        <v>43525</v>
      </c>
      <c r="G2180" s="10">
        <v>44439</v>
      </c>
      <c r="H2180" t="s">
        <v>987</v>
      </c>
      <c r="I2180" t="s">
        <v>7233</v>
      </c>
      <c r="J2180" t="s">
        <v>1025</v>
      </c>
      <c r="K2180" t="s">
        <v>3352</v>
      </c>
      <c r="N2180" s="30"/>
      <c r="P2180" s="30"/>
      <c r="Q2180" s="30"/>
      <c r="R2180" s="30"/>
      <c r="S2180" s="30"/>
    </row>
    <row r="2181" spans="1:19" x14ac:dyDescent="0.25">
      <c r="A2181" t="s">
        <v>4516</v>
      </c>
      <c r="B2181" t="s">
        <v>4573</v>
      </c>
      <c r="C2181" t="s">
        <v>571</v>
      </c>
      <c r="D2181" t="str">
        <f>VLOOKUP(C2181,'Programas-Mestrado'!$C:$D,2,0)</f>
        <v>PPGS</v>
      </c>
      <c r="E2181" t="s">
        <v>517</v>
      </c>
      <c r="F2181" s="10">
        <v>44621</v>
      </c>
      <c r="G2181" s="10">
        <v>44651</v>
      </c>
      <c r="H2181" t="s">
        <v>987</v>
      </c>
      <c r="I2181" t="s">
        <v>7233</v>
      </c>
      <c r="J2181" t="s">
        <v>1026</v>
      </c>
      <c r="K2181" t="s">
        <v>3352</v>
      </c>
      <c r="N2181" s="30"/>
      <c r="P2181" s="30"/>
      <c r="Q2181" s="30"/>
      <c r="R2181" s="30"/>
      <c r="S2181" s="30"/>
    </row>
    <row r="2182" spans="1:19" x14ac:dyDescent="0.25">
      <c r="A2182" t="s">
        <v>5667</v>
      </c>
      <c r="B2182" t="s">
        <v>7024</v>
      </c>
      <c r="C2182" t="s">
        <v>571</v>
      </c>
      <c r="D2182" t="str">
        <f>VLOOKUP(C2182,'Programas-Mestrado'!$C:$D,2,0)</f>
        <v>PPGS</v>
      </c>
      <c r="E2182" t="s">
        <v>517</v>
      </c>
      <c r="F2182" s="10">
        <v>45352</v>
      </c>
      <c r="G2182" s="10">
        <v>45473</v>
      </c>
      <c r="H2182" t="s">
        <v>987</v>
      </c>
      <c r="I2182" t="s">
        <v>7233</v>
      </c>
      <c r="J2182" t="s">
        <v>1023</v>
      </c>
      <c r="K2182" t="s">
        <v>3352</v>
      </c>
      <c r="N2182" s="30"/>
      <c r="P2182" s="30"/>
      <c r="Q2182" s="30"/>
      <c r="R2182" s="30"/>
      <c r="S2182" s="30"/>
    </row>
    <row r="2183" spans="1:19" x14ac:dyDescent="0.25">
      <c r="A2183" t="s">
        <v>4517</v>
      </c>
      <c r="B2183" t="s">
        <v>4574</v>
      </c>
      <c r="C2183" t="s">
        <v>571</v>
      </c>
      <c r="D2183" t="str">
        <f>VLOOKUP(C2183,'Programas-Mestrado'!$C:$D,2,0)</f>
        <v>PPGS</v>
      </c>
      <c r="E2183" t="s">
        <v>517</v>
      </c>
      <c r="F2183" s="10">
        <v>44621</v>
      </c>
      <c r="G2183" s="10">
        <v>44712</v>
      </c>
      <c r="H2183" t="s">
        <v>987</v>
      </c>
      <c r="I2183" t="s">
        <v>7233</v>
      </c>
      <c r="J2183" t="s">
        <v>1026</v>
      </c>
      <c r="K2183" t="s">
        <v>3352</v>
      </c>
      <c r="N2183" s="30"/>
      <c r="P2183" s="30"/>
      <c r="Q2183" s="30"/>
      <c r="R2183" s="30"/>
      <c r="S2183" s="30"/>
    </row>
    <row r="2184" spans="1:19" x14ac:dyDescent="0.25">
      <c r="A2184" t="s">
        <v>2536</v>
      </c>
      <c r="B2184" t="s">
        <v>2793</v>
      </c>
      <c r="C2184" t="s">
        <v>571</v>
      </c>
      <c r="D2184" t="str">
        <f>VLOOKUP(C2184,'Programas-Mestrado'!$C:$D,2,0)</f>
        <v>PPGS</v>
      </c>
      <c r="E2184" t="s">
        <v>517</v>
      </c>
      <c r="F2184" s="10">
        <v>43525</v>
      </c>
      <c r="G2184" s="10">
        <v>44620</v>
      </c>
      <c r="H2184" t="s">
        <v>987</v>
      </c>
      <c r="I2184" t="s">
        <v>7233</v>
      </c>
      <c r="J2184" t="s">
        <v>1025</v>
      </c>
      <c r="K2184" t="s">
        <v>3352</v>
      </c>
      <c r="N2184" s="30"/>
      <c r="P2184" s="30"/>
      <c r="Q2184" s="30"/>
      <c r="R2184" s="30"/>
      <c r="S2184" s="30"/>
    </row>
    <row r="2185" spans="1:19" x14ac:dyDescent="0.25">
      <c r="A2185" t="s">
        <v>3887</v>
      </c>
      <c r="B2185" t="s">
        <v>3900</v>
      </c>
      <c r="C2185" t="s">
        <v>571</v>
      </c>
      <c r="D2185" t="str">
        <f>VLOOKUP(C2185,'Programas-Mestrado'!$C:$D,2,0)</f>
        <v>PPGS</v>
      </c>
      <c r="E2185" t="s">
        <v>517</v>
      </c>
      <c r="F2185" s="10">
        <v>44317</v>
      </c>
      <c r="G2185" s="10">
        <v>44651</v>
      </c>
      <c r="H2185" t="s">
        <v>987</v>
      </c>
      <c r="I2185" t="s">
        <v>7233</v>
      </c>
      <c r="J2185" t="s">
        <v>1023</v>
      </c>
      <c r="K2185" t="s">
        <v>3352</v>
      </c>
      <c r="N2185" s="30"/>
      <c r="P2185" s="30"/>
      <c r="Q2185" s="30"/>
      <c r="R2185" s="30"/>
      <c r="S2185" s="30"/>
    </row>
    <row r="2186" spans="1:19" x14ac:dyDescent="0.25">
      <c r="A2186" t="s">
        <v>2537</v>
      </c>
      <c r="B2186" t="s">
        <v>2794</v>
      </c>
      <c r="C2186" t="s">
        <v>571</v>
      </c>
      <c r="D2186" t="str">
        <f>VLOOKUP(C2186,'Programas-Mestrado'!$C:$D,2,0)</f>
        <v>PPGS</v>
      </c>
      <c r="E2186" t="s">
        <v>258</v>
      </c>
      <c r="F2186" s="10">
        <v>43647</v>
      </c>
      <c r="G2186" s="10">
        <v>44255</v>
      </c>
      <c r="H2186" t="s">
        <v>987</v>
      </c>
      <c r="I2186" t="s">
        <v>7233</v>
      </c>
      <c r="J2186" t="s">
        <v>1025</v>
      </c>
      <c r="K2186" t="s">
        <v>3352</v>
      </c>
      <c r="N2186" s="30"/>
      <c r="P2186" s="30"/>
      <c r="Q2186" s="30"/>
      <c r="R2186" s="30"/>
      <c r="S2186" s="30"/>
    </row>
    <row r="2187" spans="1:19" x14ac:dyDescent="0.25">
      <c r="A2187" t="s">
        <v>3723</v>
      </c>
      <c r="B2187" t="s">
        <v>3761</v>
      </c>
      <c r="C2187" t="s">
        <v>571</v>
      </c>
      <c r="D2187" t="str">
        <f>VLOOKUP(C2187,'Programas-Mestrado'!$C:$D,2,0)</f>
        <v>PPGS</v>
      </c>
      <c r="E2187" t="s">
        <v>258</v>
      </c>
      <c r="F2187" s="10">
        <v>44256</v>
      </c>
      <c r="G2187" s="10">
        <v>44530</v>
      </c>
      <c r="H2187" t="s">
        <v>987</v>
      </c>
      <c r="I2187" t="s">
        <v>7233</v>
      </c>
      <c r="J2187" t="s">
        <v>1026</v>
      </c>
      <c r="K2187" t="s">
        <v>3352</v>
      </c>
      <c r="N2187" s="30"/>
      <c r="P2187" s="30"/>
      <c r="Q2187" s="30"/>
      <c r="R2187" s="30"/>
      <c r="S2187" s="30"/>
    </row>
    <row r="2188" spans="1:19" x14ac:dyDescent="0.25">
      <c r="A2188" t="s">
        <v>3724</v>
      </c>
      <c r="B2188" t="s">
        <v>3762</v>
      </c>
      <c r="C2188" t="s">
        <v>571</v>
      </c>
      <c r="D2188" t="str">
        <f>VLOOKUP(C2188,'Programas-Mestrado'!$C:$D,2,0)</f>
        <v>PPGS</v>
      </c>
      <c r="E2188" t="s">
        <v>258</v>
      </c>
      <c r="F2188" s="10">
        <v>44256</v>
      </c>
      <c r="G2188" s="10">
        <v>44620</v>
      </c>
      <c r="H2188" t="s">
        <v>987</v>
      </c>
      <c r="I2188" t="s">
        <v>7233</v>
      </c>
      <c r="J2188" t="s">
        <v>1026</v>
      </c>
      <c r="K2188" t="s">
        <v>3352</v>
      </c>
      <c r="N2188" s="30"/>
      <c r="P2188" s="30"/>
      <c r="Q2188" s="30"/>
      <c r="R2188" s="30"/>
      <c r="S2188" s="30"/>
    </row>
    <row r="2189" spans="1:19" x14ac:dyDescent="0.25">
      <c r="A2189" t="s">
        <v>4520</v>
      </c>
      <c r="B2189" t="s">
        <v>4577</v>
      </c>
      <c r="C2189" t="s">
        <v>571</v>
      </c>
      <c r="D2189" t="str">
        <f>VLOOKUP(C2189,'Programas-Mestrado'!$C:$D,2,0)</f>
        <v>PPGS</v>
      </c>
      <c r="E2189" t="s">
        <v>258</v>
      </c>
      <c r="F2189" s="10">
        <v>44621</v>
      </c>
      <c r="G2189" s="10">
        <v>44865</v>
      </c>
      <c r="H2189" t="s">
        <v>987</v>
      </c>
      <c r="I2189" t="s">
        <v>7233</v>
      </c>
      <c r="J2189" t="s">
        <v>1026</v>
      </c>
      <c r="K2189" t="s">
        <v>3352</v>
      </c>
      <c r="N2189" s="30"/>
      <c r="P2189" s="30"/>
      <c r="Q2189" s="30"/>
      <c r="R2189" s="30"/>
      <c r="S2189" s="30"/>
    </row>
    <row r="2190" spans="1:19" x14ac:dyDescent="0.25">
      <c r="A2190" t="s">
        <v>3725</v>
      </c>
      <c r="B2190" t="s">
        <v>3763</v>
      </c>
      <c r="C2190" t="s">
        <v>571</v>
      </c>
      <c r="D2190" t="str">
        <f>VLOOKUP(C2190,'Programas-Mestrado'!$C:$D,2,0)</f>
        <v>PPGS</v>
      </c>
      <c r="E2190" t="s">
        <v>258</v>
      </c>
      <c r="F2190" s="10">
        <v>44256</v>
      </c>
      <c r="G2190" s="10">
        <v>44620</v>
      </c>
      <c r="H2190" t="s">
        <v>987</v>
      </c>
      <c r="I2190" t="s">
        <v>7233</v>
      </c>
      <c r="J2190" t="s">
        <v>1025</v>
      </c>
      <c r="K2190" t="s">
        <v>3352</v>
      </c>
      <c r="N2190" s="30"/>
      <c r="P2190" s="30"/>
      <c r="Q2190" s="30"/>
      <c r="R2190" s="30"/>
      <c r="S2190" s="30"/>
    </row>
    <row r="2191" spans="1:19" x14ac:dyDescent="0.25">
      <c r="A2191" t="s">
        <v>4521</v>
      </c>
      <c r="B2191" t="s">
        <v>4578</v>
      </c>
      <c r="C2191" t="s">
        <v>571</v>
      </c>
      <c r="D2191" t="str">
        <f>VLOOKUP(C2191,'Programas-Mestrado'!$C:$D,2,0)</f>
        <v>PPGS</v>
      </c>
      <c r="E2191" t="s">
        <v>258</v>
      </c>
      <c r="F2191" s="10">
        <v>44621</v>
      </c>
      <c r="G2191" s="10">
        <v>44985</v>
      </c>
      <c r="H2191" t="s">
        <v>987</v>
      </c>
      <c r="I2191" t="s">
        <v>7233</v>
      </c>
      <c r="J2191" t="s">
        <v>1026</v>
      </c>
      <c r="K2191" t="s">
        <v>3352</v>
      </c>
      <c r="N2191" s="30"/>
      <c r="P2191" s="30"/>
      <c r="Q2191" s="30"/>
      <c r="R2191" s="30"/>
      <c r="S2191" s="30"/>
    </row>
    <row r="2192" spans="1:19" x14ac:dyDescent="0.25">
      <c r="A2192" t="s">
        <v>2538</v>
      </c>
      <c r="B2192" t="s">
        <v>2795</v>
      </c>
      <c r="C2192" t="s">
        <v>571</v>
      </c>
      <c r="D2192" t="str">
        <f>VLOOKUP(C2192,'Programas-Mestrado'!$C:$D,2,0)</f>
        <v>PPGS</v>
      </c>
      <c r="E2192" t="s">
        <v>258</v>
      </c>
      <c r="F2192" s="10">
        <v>43891</v>
      </c>
      <c r="G2192" s="10">
        <v>44620</v>
      </c>
      <c r="H2192" t="s">
        <v>987</v>
      </c>
      <c r="I2192" t="s">
        <v>7233</v>
      </c>
      <c r="J2192" t="s">
        <v>1025</v>
      </c>
      <c r="K2192" t="s">
        <v>3352</v>
      </c>
      <c r="N2192" s="30"/>
      <c r="P2192" s="30"/>
      <c r="Q2192" s="30"/>
      <c r="R2192" s="30"/>
      <c r="S2192" s="30"/>
    </row>
    <row r="2193" spans="1:19" x14ac:dyDescent="0.25">
      <c r="A2193" t="s">
        <v>2539</v>
      </c>
      <c r="B2193" t="s">
        <v>2796</v>
      </c>
      <c r="C2193" t="s">
        <v>571</v>
      </c>
      <c r="D2193" t="str">
        <f>VLOOKUP(C2193,'Programas-Mestrado'!$C:$D,2,0)</f>
        <v>PPGS</v>
      </c>
      <c r="E2193" t="s">
        <v>258</v>
      </c>
      <c r="F2193" s="10">
        <v>43525</v>
      </c>
      <c r="G2193" s="10">
        <v>44255</v>
      </c>
      <c r="H2193" t="s">
        <v>987</v>
      </c>
      <c r="I2193" t="s">
        <v>7233</v>
      </c>
      <c r="J2193" t="s">
        <v>1025</v>
      </c>
      <c r="K2193" t="s">
        <v>3352</v>
      </c>
      <c r="N2193" s="30"/>
      <c r="P2193" s="30"/>
      <c r="Q2193" s="30"/>
      <c r="R2193" s="30"/>
      <c r="S2193" s="30"/>
    </row>
    <row r="2194" spans="1:19" x14ac:dyDescent="0.25">
      <c r="A2194" t="s">
        <v>3091</v>
      </c>
      <c r="B2194" t="s">
        <v>3233</v>
      </c>
      <c r="C2194" t="s">
        <v>571</v>
      </c>
      <c r="D2194" t="str">
        <f>VLOOKUP(C2194,'Programas-Mestrado'!$C:$D,2,0)</f>
        <v>PPGS</v>
      </c>
      <c r="E2194" t="s">
        <v>258</v>
      </c>
      <c r="F2194" s="10">
        <v>43525</v>
      </c>
      <c r="G2194" s="10">
        <v>43890</v>
      </c>
      <c r="H2194" t="s">
        <v>987</v>
      </c>
      <c r="I2194" t="s">
        <v>7233</v>
      </c>
      <c r="J2194" t="s">
        <v>1025</v>
      </c>
      <c r="K2194" t="s">
        <v>3352</v>
      </c>
      <c r="N2194" s="30"/>
      <c r="P2194" s="30"/>
      <c r="Q2194" s="30"/>
      <c r="R2194" s="30"/>
      <c r="S2194" s="30"/>
    </row>
    <row r="2195" spans="1:19" x14ac:dyDescent="0.25">
      <c r="A2195" t="s">
        <v>5662</v>
      </c>
      <c r="B2195" t="s">
        <v>5859</v>
      </c>
      <c r="C2195" t="s">
        <v>571</v>
      </c>
      <c r="D2195" t="str">
        <f>VLOOKUP(C2195,'Programas-Mestrado'!$C:$D,2,0)</f>
        <v>PPGS</v>
      </c>
      <c r="E2195" t="s">
        <v>258</v>
      </c>
      <c r="F2195" s="10">
        <v>44256</v>
      </c>
      <c r="G2195" s="10">
        <v>44985</v>
      </c>
      <c r="H2195" t="s">
        <v>987</v>
      </c>
      <c r="I2195" t="s">
        <v>7233</v>
      </c>
      <c r="J2195" t="s">
        <v>1025</v>
      </c>
      <c r="K2195" t="s">
        <v>3352</v>
      </c>
      <c r="N2195" s="30"/>
      <c r="P2195" s="30"/>
      <c r="Q2195" s="30"/>
      <c r="R2195" s="30"/>
      <c r="S2195" s="30"/>
    </row>
    <row r="2196" spans="1:19" x14ac:dyDescent="0.25">
      <c r="A2196" t="s">
        <v>4522</v>
      </c>
      <c r="B2196" t="s">
        <v>4579</v>
      </c>
      <c r="C2196" t="s">
        <v>571</v>
      </c>
      <c r="D2196" t="str">
        <f>VLOOKUP(C2196,'Programas-Mestrado'!$C:$D,2,0)</f>
        <v>PPGS</v>
      </c>
      <c r="E2196" t="s">
        <v>258</v>
      </c>
      <c r="F2196" s="10">
        <v>44621</v>
      </c>
      <c r="G2196" s="10">
        <v>45351</v>
      </c>
      <c r="H2196" t="s">
        <v>987</v>
      </c>
      <c r="I2196" t="s">
        <v>7233</v>
      </c>
      <c r="J2196" t="s">
        <v>1025</v>
      </c>
      <c r="K2196" t="s">
        <v>3352</v>
      </c>
      <c r="N2196" s="30"/>
      <c r="P2196" s="30"/>
      <c r="Q2196" s="30"/>
      <c r="R2196" s="30"/>
      <c r="S2196" s="30"/>
    </row>
    <row r="2197" spans="1:19" x14ac:dyDescent="0.25">
      <c r="A2197" t="s">
        <v>2540</v>
      </c>
      <c r="B2197" t="s">
        <v>2797</v>
      </c>
      <c r="C2197" t="s">
        <v>571</v>
      </c>
      <c r="D2197" t="str">
        <f>VLOOKUP(C2197,'Programas-Mestrado'!$C:$D,2,0)</f>
        <v>PPGS</v>
      </c>
      <c r="E2197" t="s">
        <v>258</v>
      </c>
      <c r="F2197" s="10">
        <v>43891</v>
      </c>
      <c r="G2197" s="10">
        <v>44620</v>
      </c>
      <c r="H2197" t="s">
        <v>987</v>
      </c>
      <c r="I2197" t="s">
        <v>7233</v>
      </c>
      <c r="J2197" t="s">
        <v>1025</v>
      </c>
      <c r="K2197" t="s">
        <v>3352</v>
      </c>
      <c r="N2197" s="30"/>
      <c r="P2197" s="30"/>
      <c r="Q2197" s="30"/>
      <c r="R2197" s="30"/>
      <c r="S2197" s="30"/>
    </row>
    <row r="2198" spans="1:19" x14ac:dyDescent="0.25">
      <c r="A2198" t="s">
        <v>4523</v>
      </c>
      <c r="B2198" t="s">
        <v>4580</v>
      </c>
      <c r="C2198" t="s">
        <v>571</v>
      </c>
      <c r="D2198" t="str">
        <f>VLOOKUP(C2198,'Programas-Mestrado'!$C:$D,2,0)</f>
        <v>PPGS</v>
      </c>
      <c r="E2198" t="s">
        <v>258</v>
      </c>
      <c r="F2198" s="10">
        <v>44621</v>
      </c>
      <c r="G2198" s="10">
        <v>45351</v>
      </c>
      <c r="H2198" t="s">
        <v>987</v>
      </c>
      <c r="I2198" t="s">
        <v>7233</v>
      </c>
      <c r="J2198" t="s">
        <v>1025</v>
      </c>
      <c r="K2198" t="s">
        <v>3352</v>
      </c>
      <c r="N2198" s="30"/>
      <c r="P2198" s="30"/>
      <c r="Q2198" s="30"/>
      <c r="R2198" s="30"/>
      <c r="S2198" s="30"/>
    </row>
    <row r="2199" spans="1:19" x14ac:dyDescent="0.25">
      <c r="A2199" t="s">
        <v>2529</v>
      </c>
      <c r="B2199" t="s">
        <v>3234</v>
      </c>
      <c r="C2199" t="s">
        <v>571</v>
      </c>
      <c r="D2199" t="str">
        <f>VLOOKUP(C2199,'Programas-Mestrado'!$C:$D,2,0)</f>
        <v>PPGS</v>
      </c>
      <c r="E2199" t="s">
        <v>258</v>
      </c>
      <c r="F2199" s="10">
        <v>43525</v>
      </c>
      <c r="G2199" s="10">
        <v>43890</v>
      </c>
      <c r="H2199" t="s">
        <v>987</v>
      </c>
      <c r="I2199" t="s">
        <v>7233</v>
      </c>
      <c r="J2199" t="s">
        <v>1025</v>
      </c>
      <c r="K2199" t="s">
        <v>3352</v>
      </c>
      <c r="N2199" s="30"/>
      <c r="P2199" s="30"/>
      <c r="Q2199" s="30"/>
      <c r="R2199" s="30"/>
      <c r="S2199" s="30"/>
    </row>
    <row r="2200" spans="1:19" x14ac:dyDescent="0.25">
      <c r="A2200" t="s">
        <v>2541</v>
      </c>
      <c r="B2200" t="s">
        <v>2798</v>
      </c>
      <c r="C2200" t="s">
        <v>571</v>
      </c>
      <c r="D2200" t="str">
        <f>VLOOKUP(C2200,'Programas-Mestrado'!$C:$D,2,0)</f>
        <v>PPGS</v>
      </c>
      <c r="E2200" t="s">
        <v>258</v>
      </c>
      <c r="F2200" s="10">
        <v>43525</v>
      </c>
      <c r="G2200" s="10">
        <v>44255</v>
      </c>
      <c r="H2200" t="s">
        <v>987</v>
      </c>
      <c r="I2200" t="s">
        <v>7233</v>
      </c>
      <c r="J2200" t="s">
        <v>1025</v>
      </c>
      <c r="K2200" t="s">
        <v>3352</v>
      </c>
      <c r="N2200" s="30"/>
      <c r="P2200" s="30"/>
      <c r="Q2200" s="30"/>
      <c r="R2200" s="30"/>
      <c r="S2200" s="30"/>
    </row>
    <row r="2201" spans="1:19" x14ac:dyDescent="0.25">
      <c r="A2201" t="s">
        <v>2542</v>
      </c>
      <c r="B2201" t="s">
        <v>2799</v>
      </c>
      <c r="C2201" t="s">
        <v>571</v>
      </c>
      <c r="D2201" t="str">
        <f>VLOOKUP(C2201,'Programas-Mestrado'!$C:$D,2,0)</f>
        <v>PPGS</v>
      </c>
      <c r="E2201" t="s">
        <v>258</v>
      </c>
      <c r="F2201" s="10">
        <v>43891</v>
      </c>
      <c r="G2201" s="10">
        <v>44620</v>
      </c>
      <c r="H2201" t="s">
        <v>987</v>
      </c>
      <c r="I2201" t="s">
        <v>7233</v>
      </c>
      <c r="J2201" t="s">
        <v>1025</v>
      </c>
      <c r="K2201" t="s">
        <v>3352</v>
      </c>
      <c r="N2201" s="30"/>
      <c r="P2201" s="30"/>
      <c r="Q2201" s="30"/>
      <c r="R2201" s="30"/>
      <c r="S2201" s="30"/>
    </row>
    <row r="2202" spans="1:19" x14ac:dyDescent="0.25">
      <c r="A2202" t="s">
        <v>5663</v>
      </c>
      <c r="B2202" t="s">
        <v>5860</v>
      </c>
      <c r="C2202" t="s">
        <v>571</v>
      </c>
      <c r="D2202" t="str">
        <f>VLOOKUP(C2202,'Programas-Mestrado'!$C:$D,2,0)</f>
        <v>PPGS</v>
      </c>
      <c r="E2202" t="s">
        <v>258</v>
      </c>
      <c r="F2202" s="10">
        <v>44256</v>
      </c>
      <c r="G2202" s="10">
        <v>44985</v>
      </c>
      <c r="H2202" t="s">
        <v>987</v>
      </c>
      <c r="I2202" t="s">
        <v>7233</v>
      </c>
      <c r="J2202" t="s">
        <v>1025</v>
      </c>
      <c r="K2202" t="s">
        <v>3352</v>
      </c>
      <c r="N2202" s="30"/>
      <c r="P2202" s="30"/>
      <c r="Q2202" s="30"/>
      <c r="R2202" s="30"/>
      <c r="S2202" s="30"/>
    </row>
    <row r="2203" spans="1:19" x14ac:dyDescent="0.25">
      <c r="A2203" t="s">
        <v>4524</v>
      </c>
      <c r="B2203" t="s">
        <v>4581</v>
      </c>
      <c r="C2203" t="s">
        <v>571</v>
      </c>
      <c r="D2203" t="str">
        <f>VLOOKUP(C2203,'Programas-Mestrado'!$C:$D,2,0)</f>
        <v>PPGS</v>
      </c>
      <c r="E2203" t="s">
        <v>258</v>
      </c>
      <c r="F2203" s="10">
        <v>44621</v>
      </c>
      <c r="G2203" s="10">
        <v>45351</v>
      </c>
      <c r="H2203" t="s">
        <v>987</v>
      </c>
      <c r="I2203" t="s">
        <v>7233</v>
      </c>
      <c r="J2203" t="s">
        <v>1025</v>
      </c>
      <c r="K2203" t="s">
        <v>3352</v>
      </c>
      <c r="N2203" s="30"/>
      <c r="P2203" s="30"/>
      <c r="Q2203" s="30"/>
      <c r="R2203" s="30"/>
      <c r="S2203" s="30"/>
    </row>
    <row r="2204" spans="1:19" x14ac:dyDescent="0.25">
      <c r="A2204" t="s">
        <v>4525</v>
      </c>
      <c r="B2204" t="s">
        <v>4582</v>
      </c>
      <c r="C2204" t="s">
        <v>571</v>
      </c>
      <c r="D2204" t="str">
        <f>VLOOKUP(C2204,'Programas-Mestrado'!$C:$D,2,0)</f>
        <v>PPGS</v>
      </c>
      <c r="E2204" t="s">
        <v>258</v>
      </c>
      <c r="F2204" s="10">
        <v>44621</v>
      </c>
      <c r="G2204" s="10">
        <v>44804</v>
      </c>
      <c r="H2204" t="s">
        <v>987</v>
      </c>
      <c r="I2204" t="s">
        <v>7233</v>
      </c>
      <c r="J2204" t="s">
        <v>1026</v>
      </c>
      <c r="K2204" t="s">
        <v>3352</v>
      </c>
      <c r="N2204" s="30"/>
      <c r="P2204" s="30"/>
      <c r="Q2204" s="30"/>
      <c r="R2204" s="30"/>
      <c r="S2204" s="30"/>
    </row>
    <row r="2205" spans="1:19" x14ac:dyDescent="0.25">
      <c r="A2205" t="s">
        <v>2543</v>
      </c>
      <c r="B2205" t="s">
        <v>2800</v>
      </c>
      <c r="C2205" t="s">
        <v>571</v>
      </c>
      <c r="D2205" t="str">
        <f>VLOOKUP(C2205,'Programas-Mestrado'!$C:$D,2,0)</f>
        <v>PPGS</v>
      </c>
      <c r="E2205" t="s">
        <v>258</v>
      </c>
      <c r="F2205" s="10">
        <v>43525</v>
      </c>
      <c r="G2205" s="10">
        <v>44255</v>
      </c>
      <c r="H2205" t="s">
        <v>987</v>
      </c>
      <c r="I2205" t="s">
        <v>7233</v>
      </c>
      <c r="J2205" t="s">
        <v>1025</v>
      </c>
      <c r="K2205" t="s">
        <v>3352</v>
      </c>
      <c r="N2205" s="30"/>
      <c r="P2205" s="30"/>
      <c r="Q2205" s="30"/>
      <c r="R2205" s="30"/>
      <c r="S2205" s="30"/>
    </row>
    <row r="2206" spans="1:19" x14ac:dyDescent="0.25">
      <c r="A2206" t="s">
        <v>2544</v>
      </c>
      <c r="B2206" t="s">
        <v>2801</v>
      </c>
      <c r="C2206" t="s">
        <v>571</v>
      </c>
      <c r="D2206" t="str">
        <f>VLOOKUP(C2206,'Programas-Mestrado'!$C:$D,2,0)</f>
        <v>PPGS</v>
      </c>
      <c r="E2206" t="s">
        <v>258</v>
      </c>
      <c r="F2206" s="10">
        <v>43891</v>
      </c>
      <c r="G2206" s="10">
        <v>44620</v>
      </c>
      <c r="H2206" t="s">
        <v>987</v>
      </c>
      <c r="I2206" t="s">
        <v>7233</v>
      </c>
      <c r="J2206" t="s">
        <v>1024</v>
      </c>
      <c r="K2206" t="s">
        <v>3352</v>
      </c>
      <c r="N2206" s="30"/>
      <c r="P2206" s="30"/>
      <c r="Q2206" s="30"/>
      <c r="R2206" s="30"/>
      <c r="S2206" s="30"/>
    </row>
    <row r="2207" spans="1:19" x14ac:dyDescent="0.25">
      <c r="A2207" t="s">
        <v>3092</v>
      </c>
      <c r="B2207" t="s">
        <v>3235</v>
      </c>
      <c r="C2207" t="s">
        <v>571</v>
      </c>
      <c r="D2207" t="str">
        <f>VLOOKUP(C2207,'Programas-Mestrado'!$C:$D,2,0)</f>
        <v>PPGS</v>
      </c>
      <c r="E2207" t="s">
        <v>258</v>
      </c>
      <c r="F2207" s="10">
        <v>43525</v>
      </c>
      <c r="G2207" s="10">
        <v>43585</v>
      </c>
      <c r="H2207" t="s">
        <v>987</v>
      </c>
      <c r="I2207" t="s">
        <v>7233</v>
      </c>
      <c r="J2207" t="s">
        <v>1030</v>
      </c>
      <c r="K2207" t="s">
        <v>3352</v>
      </c>
      <c r="N2207" s="30"/>
      <c r="P2207" s="30"/>
      <c r="Q2207" s="30"/>
      <c r="R2207" s="30"/>
      <c r="S2207" s="30"/>
    </row>
    <row r="2208" spans="1:19" x14ac:dyDescent="0.25">
      <c r="A2208" t="s">
        <v>3093</v>
      </c>
      <c r="B2208" t="s">
        <v>3236</v>
      </c>
      <c r="C2208" t="s">
        <v>571</v>
      </c>
      <c r="D2208" t="str">
        <f>VLOOKUP(C2208,'Programas-Mestrado'!$C:$D,2,0)</f>
        <v>PPGS</v>
      </c>
      <c r="E2208" t="s">
        <v>258</v>
      </c>
      <c r="F2208" s="10">
        <v>43525</v>
      </c>
      <c r="G2208" s="10">
        <v>43890</v>
      </c>
      <c r="H2208" t="s">
        <v>987</v>
      </c>
      <c r="I2208" t="s">
        <v>7233</v>
      </c>
      <c r="J2208" t="s">
        <v>1025</v>
      </c>
      <c r="K2208" t="s">
        <v>3352</v>
      </c>
      <c r="N2208" s="30"/>
      <c r="P2208" s="30"/>
      <c r="Q2208" s="30"/>
      <c r="R2208" s="30"/>
      <c r="S2208" s="30"/>
    </row>
    <row r="2209" spans="1:19" x14ac:dyDescent="0.25">
      <c r="A2209" t="s">
        <v>3094</v>
      </c>
      <c r="B2209" t="s">
        <v>3237</v>
      </c>
      <c r="C2209" t="s">
        <v>571</v>
      </c>
      <c r="D2209" t="str">
        <f>VLOOKUP(C2209,'Programas-Mestrado'!$C:$D,2,0)</f>
        <v>PPGS</v>
      </c>
      <c r="E2209" t="s">
        <v>258</v>
      </c>
      <c r="F2209" s="10">
        <v>43525</v>
      </c>
      <c r="G2209" s="10">
        <v>43708</v>
      </c>
      <c r="H2209" t="s">
        <v>987</v>
      </c>
      <c r="I2209" t="s">
        <v>7233</v>
      </c>
      <c r="J2209" t="s">
        <v>1026</v>
      </c>
      <c r="K2209" t="s">
        <v>3352</v>
      </c>
      <c r="N2209" s="30"/>
      <c r="P2209" s="30"/>
      <c r="Q2209" s="30"/>
      <c r="R2209" s="30"/>
      <c r="S2209" s="30"/>
    </row>
    <row r="2210" spans="1:19" x14ac:dyDescent="0.25">
      <c r="A2210" t="s">
        <v>4526</v>
      </c>
      <c r="B2210" t="s">
        <v>4583</v>
      </c>
      <c r="C2210" t="s">
        <v>571</v>
      </c>
      <c r="D2210" t="str">
        <f>VLOOKUP(C2210,'Programas-Mestrado'!$C:$D,2,0)</f>
        <v>PPGS</v>
      </c>
      <c r="E2210" t="s">
        <v>258</v>
      </c>
      <c r="F2210" s="10">
        <v>44621</v>
      </c>
      <c r="G2210" s="10">
        <v>45351</v>
      </c>
      <c r="H2210" t="s">
        <v>987</v>
      </c>
      <c r="I2210" t="s">
        <v>7233</v>
      </c>
      <c r="J2210" t="s">
        <v>1025</v>
      </c>
      <c r="K2210" t="s">
        <v>3352</v>
      </c>
      <c r="N2210" s="30"/>
      <c r="P2210" s="30"/>
      <c r="Q2210" s="30"/>
      <c r="R2210" s="30"/>
      <c r="S2210" s="30"/>
    </row>
    <row r="2211" spans="1:19" x14ac:dyDescent="0.25">
      <c r="A2211" t="s">
        <v>3095</v>
      </c>
      <c r="B2211" t="s">
        <v>3238</v>
      </c>
      <c r="C2211" t="s">
        <v>571</v>
      </c>
      <c r="D2211" t="str">
        <f>VLOOKUP(C2211,'Programas-Mestrado'!$C:$D,2,0)</f>
        <v>PPGS</v>
      </c>
      <c r="E2211" t="s">
        <v>258</v>
      </c>
      <c r="F2211" s="10">
        <v>43525</v>
      </c>
      <c r="G2211" s="10">
        <v>43646</v>
      </c>
      <c r="H2211" t="s">
        <v>987</v>
      </c>
      <c r="I2211" t="s">
        <v>7233</v>
      </c>
      <c r="J2211" t="s">
        <v>1026</v>
      </c>
      <c r="K2211" t="s">
        <v>3352</v>
      </c>
      <c r="N2211" s="30"/>
      <c r="P2211" s="30"/>
      <c r="Q2211" s="30"/>
      <c r="R2211" s="30"/>
      <c r="S2211" s="30"/>
    </row>
    <row r="2212" spans="1:19" x14ac:dyDescent="0.25">
      <c r="A2212" t="s">
        <v>4527</v>
      </c>
      <c r="B2212" t="s">
        <v>4584</v>
      </c>
      <c r="C2212" t="s">
        <v>571</v>
      </c>
      <c r="D2212" t="str">
        <f>VLOOKUP(C2212,'Programas-Mestrado'!$C:$D,2,0)</f>
        <v>PPGS</v>
      </c>
      <c r="E2212" t="s">
        <v>258</v>
      </c>
      <c r="F2212" s="10">
        <v>44621</v>
      </c>
      <c r="G2212" s="10">
        <v>44865</v>
      </c>
      <c r="H2212" t="s">
        <v>987</v>
      </c>
      <c r="I2212" t="s">
        <v>7233</v>
      </c>
      <c r="J2212" t="s">
        <v>1026</v>
      </c>
      <c r="K2212" t="s">
        <v>3352</v>
      </c>
      <c r="N2212" s="30"/>
      <c r="P2212" s="30"/>
      <c r="Q2212" s="30"/>
      <c r="R2212" s="30"/>
      <c r="S2212" s="30"/>
    </row>
    <row r="2213" spans="1:19" x14ac:dyDescent="0.25">
      <c r="A2213" t="s">
        <v>3096</v>
      </c>
      <c r="B2213" t="s">
        <v>3239</v>
      </c>
      <c r="C2213" t="s">
        <v>571</v>
      </c>
      <c r="D2213" t="str">
        <f>VLOOKUP(C2213,'Programas-Mestrado'!$C:$D,2,0)</f>
        <v>PPGS</v>
      </c>
      <c r="E2213" t="s">
        <v>258</v>
      </c>
      <c r="F2213" s="10">
        <v>43525</v>
      </c>
      <c r="G2213" s="10">
        <v>43646</v>
      </c>
      <c r="H2213" t="s">
        <v>987</v>
      </c>
      <c r="I2213" t="s">
        <v>7233</v>
      </c>
      <c r="J2213" t="s">
        <v>1027</v>
      </c>
      <c r="K2213" t="s">
        <v>3352</v>
      </c>
      <c r="N2213" s="30"/>
      <c r="P2213" s="30"/>
      <c r="Q2213" s="30"/>
      <c r="R2213" s="30"/>
      <c r="S2213" s="30"/>
    </row>
    <row r="2214" spans="1:19" x14ac:dyDescent="0.25">
      <c r="A2214" t="s">
        <v>2545</v>
      </c>
      <c r="B2214" t="s">
        <v>2802</v>
      </c>
      <c r="C2214" t="s">
        <v>571</v>
      </c>
      <c r="D2214" t="str">
        <f>VLOOKUP(C2214,'Programas-Mestrado'!$C:$D,2,0)</f>
        <v>PPGS</v>
      </c>
      <c r="E2214" t="s">
        <v>258</v>
      </c>
      <c r="F2214" s="10">
        <v>43891</v>
      </c>
      <c r="G2214" s="10">
        <v>44620</v>
      </c>
      <c r="H2214" t="s">
        <v>987</v>
      </c>
      <c r="I2214" t="s">
        <v>7233</v>
      </c>
      <c r="J2214" t="s">
        <v>1025</v>
      </c>
      <c r="K2214" t="s">
        <v>3352</v>
      </c>
      <c r="N2214" s="30"/>
      <c r="P2214" s="30"/>
      <c r="Q2214" s="30"/>
      <c r="R2214" s="30"/>
      <c r="S2214" s="30"/>
    </row>
    <row r="2215" spans="1:19" x14ac:dyDescent="0.25">
      <c r="A2215" t="s">
        <v>3097</v>
      </c>
      <c r="B2215" t="s">
        <v>3240</v>
      </c>
      <c r="C2215" t="s">
        <v>571</v>
      </c>
      <c r="D2215" t="str">
        <f>VLOOKUP(C2215,'Programas-Mestrado'!$C:$D,2,0)</f>
        <v>PPGS</v>
      </c>
      <c r="E2215" t="s">
        <v>258</v>
      </c>
      <c r="F2215" s="10">
        <v>43525</v>
      </c>
      <c r="G2215" s="10">
        <v>43890</v>
      </c>
      <c r="H2215" t="s">
        <v>987</v>
      </c>
      <c r="I2215" t="s">
        <v>7233</v>
      </c>
      <c r="J2215" t="s">
        <v>1025</v>
      </c>
      <c r="K2215" t="s">
        <v>3352</v>
      </c>
      <c r="N2215" s="30"/>
      <c r="P2215" s="30"/>
      <c r="Q2215" s="30"/>
      <c r="R2215" s="30"/>
      <c r="S2215" s="30"/>
    </row>
    <row r="2216" spans="1:19" x14ac:dyDescent="0.25">
      <c r="A2216" t="s">
        <v>5046</v>
      </c>
      <c r="B2216" t="s">
        <v>5067</v>
      </c>
      <c r="C2216" t="s">
        <v>571</v>
      </c>
      <c r="D2216" t="str">
        <f>VLOOKUP(C2216,'Programas-Mestrado'!$C:$D,2,0)</f>
        <v>PPGS</v>
      </c>
      <c r="E2216" t="s">
        <v>258</v>
      </c>
      <c r="F2216" s="10">
        <v>44805</v>
      </c>
      <c r="G2216" s="10">
        <v>45351</v>
      </c>
      <c r="H2216" t="s">
        <v>987</v>
      </c>
      <c r="I2216" t="s">
        <v>7233</v>
      </c>
      <c r="J2216" t="s">
        <v>1025</v>
      </c>
      <c r="K2216" t="s">
        <v>3352</v>
      </c>
      <c r="N2216" s="30"/>
      <c r="P2216" s="30"/>
      <c r="Q2216" s="30"/>
      <c r="R2216" s="30"/>
      <c r="S2216" s="30"/>
    </row>
    <row r="2217" spans="1:19" x14ac:dyDescent="0.25">
      <c r="A2217" t="s">
        <v>2546</v>
      </c>
      <c r="B2217" t="s">
        <v>2803</v>
      </c>
      <c r="C2217" t="s">
        <v>571</v>
      </c>
      <c r="D2217" t="str">
        <f>VLOOKUP(C2217,'Programas-Mestrado'!$C:$D,2,0)</f>
        <v>PPGS</v>
      </c>
      <c r="E2217" t="s">
        <v>258</v>
      </c>
      <c r="F2217" s="10">
        <v>43647</v>
      </c>
      <c r="G2217" s="10">
        <v>44255</v>
      </c>
      <c r="H2217" t="s">
        <v>987</v>
      </c>
      <c r="I2217" t="s">
        <v>7233</v>
      </c>
      <c r="J2217" t="s">
        <v>1025</v>
      </c>
      <c r="K2217" t="s">
        <v>3352</v>
      </c>
      <c r="N2217" s="30"/>
      <c r="P2217" s="30"/>
      <c r="Q2217" s="30"/>
      <c r="R2217" s="30"/>
      <c r="S2217" s="30"/>
    </row>
    <row r="2218" spans="1:19" x14ac:dyDescent="0.25">
      <c r="A2218" t="s">
        <v>5664</v>
      </c>
      <c r="B2218" t="s">
        <v>5861</v>
      </c>
      <c r="C2218" t="s">
        <v>571</v>
      </c>
      <c r="D2218" t="str">
        <f>VLOOKUP(C2218,'Programas-Mestrado'!$C:$D,2,0)</f>
        <v>PPGS</v>
      </c>
      <c r="E2218" t="s">
        <v>258</v>
      </c>
      <c r="F2218" s="10">
        <v>44256</v>
      </c>
      <c r="G2218" s="10">
        <v>44985</v>
      </c>
      <c r="H2218" t="s">
        <v>987</v>
      </c>
      <c r="I2218" t="s">
        <v>7233</v>
      </c>
      <c r="J2218" t="s">
        <v>1025</v>
      </c>
      <c r="K2218" t="s">
        <v>3352</v>
      </c>
      <c r="N2218" s="30"/>
      <c r="P2218" s="30"/>
      <c r="Q2218" s="30"/>
      <c r="R2218" s="30"/>
      <c r="S2218" s="30"/>
    </row>
    <row r="2219" spans="1:19" x14ac:dyDescent="0.25">
      <c r="A2219" t="s">
        <v>5665</v>
      </c>
      <c r="B2219" t="s">
        <v>5862</v>
      </c>
      <c r="C2219" t="s">
        <v>571</v>
      </c>
      <c r="D2219" t="str">
        <f>VLOOKUP(C2219,'Programas-Mestrado'!$C:$D,2,0)</f>
        <v>PPGS</v>
      </c>
      <c r="E2219" t="s">
        <v>258</v>
      </c>
      <c r="F2219" s="10">
        <v>44531</v>
      </c>
      <c r="G2219" s="10">
        <v>44985</v>
      </c>
      <c r="H2219" t="s">
        <v>987</v>
      </c>
      <c r="I2219" t="s">
        <v>7233</v>
      </c>
      <c r="J2219" t="s">
        <v>1025</v>
      </c>
      <c r="K2219" t="s">
        <v>3352</v>
      </c>
      <c r="N2219" s="30"/>
      <c r="P2219" s="30"/>
      <c r="Q2219" s="30"/>
      <c r="R2219" s="30"/>
      <c r="S2219" s="30"/>
    </row>
    <row r="2220" spans="1:19" x14ac:dyDescent="0.25">
      <c r="A2220" t="s">
        <v>5940</v>
      </c>
      <c r="B2220" t="s">
        <v>7203</v>
      </c>
      <c r="C2220" t="s">
        <v>571</v>
      </c>
      <c r="D2220" t="str">
        <f>VLOOKUP(C2220,'Programas-Mestrado'!$C:$D,2,0)</f>
        <v>PPGS</v>
      </c>
      <c r="E2220" t="s">
        <v>258</v>
      </c>
      <c r="F2220" s="10">
        <v>45413</v>
      </c>
      <c r="G2220" s="10">
        <v>45443</v>
      </c>
      <c r="H2220" t="s">
        <v>987</v>
      </c>
      <c r="I2220" t="s">
        <v>7233</v>
      </c>
      <c r="J2220" t="s">
        <v>1026</v>
      </c>
      <c r="K2220" t="s">
        <v>3352</v>
      </c>
      <c r="N2220" s="30"/>
      <c r="P2220" s="30"/>
      <c r="Q2220" s="30"/>
      <c r="R2220" s="30"/>
      <c r="S2220" s="30"/>
    </row>
    <row r="2221" spans="1:19" x14ac:dyDescent="0.25">
      <c r="A2221" t="s">
        <v>5940</v>
      </c>
      <c r="B2221" t="s">
        <v>5983</v>
      </c>
      <c r="C2221" t="s">
        <v>571</v>
      </c>
      <c r="D2221" t="str">
        <f>VLOOKUP(C2221,'Programas-Mestrado'!$C:$D,2,0)</f>
        <v>PPGS</v>
      </c>
      <c r="E2221" t="s">
        <v>258</v>
      </c>
      <c r="F2221" s="10">
        <v>44986</v>
      </c>
      <c r="G2221" s="10">
        <v>45412</v>
      </c>
      <c r="H2221" t="s">
        <v>987</v>
      </c>
      <c r="I2221" t="s">
        <v>7233</v>
      </c>
      <c r="J2221" t="s">
        <v>1026</v>
      </c>
      <c r="K2221" t="s">
        <v>3352</v>
      </c>
      <c r="N2221" s="30"/>
      <c r="P2221" s="30"/>
      <c r="Q2221" s="30"/>
      <c r="R2221" s="30"/>
      <c r="S2221" s="30"/>
    </row>
    <row r="2222" spans="1:19" x14ac:dyDescent="0.25">
      <c r="A2222" t="s">
        <v>5666</v>
      </c>
      <c r="B2222" t="s">
        <v>5863</v>
      </c>
      <c r="C2222" t="s">
        <v>571</v>
      </c>
      <c r="D2222" t="str">
        <f>VLOOKUP(C2222,'Programas-Mestrado'!$C:$D,2,0)</f>
        <v>PPGS</v>
      </c>
      <c r="E2222" t="s">
        <v>258</v>
      </c>
      <c r="F2222" s="10">
        <v>44256</v>
      </c>
      <c r="G2222" s="10">
        <v>44985</v>
      </c>
      <c r="H2222" t="s">
        <v>987</v>
      </c>
      <c r="I2222" t="s">
        <v>7233</v>
      </c>
      <c r="J2222" t="s">
        <v>1025</v>
      </c>
      <c r="K2222" t="s">
        <v>3352</v>
      </c>
      <c r="N2222" s="30"/>
      <c r="P2222" s="30"/>
      <c r="Q2222" s="30"/>
      <c r="R2222" s="30"/>
      <c r="S2222" s="30"/>
    </row>
    <row r="2223" spans="1:19" x14ac:dyDescent="0.25">
      <c r="A2223" t="s">
        <v>2547</v>
      </c>
      <c r="B2223" t="s">
        <v>2804</v>
      </c>
      <c r="C2223" t="s">
        <v>571</v>
      </c>
      <c r="D2223" t="str">
        <f>VLOOKUP(C2223,'Programas-Mestrado'!$C:$D,2,0)</f>
        <v>PPGS</v>
      </c>
      <c r="E2223" t="s">
        <v>258</v>
      </c>
      <c r="F2223" s="10">
        <v>43891</v>
      </c>
      <c r="G2223" s="10">
        <v>44620</v>
      </c>
      <c r="H2223" t="s">
        <v>987</v>
      </c>
      <c r="I2223" t="s">
        <v>7233</v>
      </c>
      <c r="J2223" t="s">
        <v>1025</v>
      </c>
      <c r="K2223" t="s">
        <v>3352</v>
      </c>
      <c r="N2223" s="30"/>
      <c r="P2223" s="30"/>
      <c r="Q2223" s="30"/>
      <c r="R2223" s="30"/>
      <c r="S2223" s="30"/>
    </row>
    <row r="2224" spans="1:19" x14ac:dyDescent="0.25">
      <c r="A2224" t="s">
        <v>2548</v>
      </c>
      <c r="B2224" t="s">
        <v>2805</v>
      </c>
      <c r="C2224" t="s">
        <v>571</v>
      </c>
      <c r="D2224" t="str">
        <f>VLOOKUP(C2224,'Programas-Mestrado'!$C:$D,2,0)</f>
        <v>PPGS</v>
      </c>
      <c r="E2224" t="s">
        <v>258</v>
      </c>
      <c r="F2224" s="10">
        <v>43709</v>
      </c>
      <c r="G2224" s="10">
        <v>44255</v>
      </c>
      <c r="H2224" t="s">
        <v>987</v>
      </c>
      <c r="I2224" t="s">
        <v>7233</v>
      </c>
      <c r="J2224" t="s">
        <v>1025</v>
      </c>
      <c r="K2224" t="s">
        <v>3352</v>
      </c>
      <c r="N2224" s="30"/>
      <c r="P2224" s="30"/>
      <c r="Q2224" s="30"/>
      <c r="R2224" s="30"/>
      <c r="S2224" s="30"/>
    </row>
    <row r="2225" spans="1:19" x14ac:dyDescent="0.25">
      <c r="A2225" t="s">
        <v>3098</v>
      </c>
      <c r="B2225" t="s">
        <v>3241</v>
      </c>
      <c r="C2225" t="s">
        <v>571</v>
      </c>
      <c r="D2225" t="str">
        <f>VLOOKUP(C2225,'Programas-Mestrado'!$C:$D,2,0)</f>
        <v>PPGS</v>
      </c>
      <c r="E2225" t="s">
        <v>258</v>
      </c>
      <c r="F2225" s="10">
        <v>43586</v>
      </c>
      <c r="G2225" s="10">
        <v>43890</v>
      </c>
      <c r="H2225" t="s">
        <v>987</v>
      </c>
      <c r="I2225" t="s">
        <v>7233</v>
      </c>
      <c r="J2225" t="s">
        <v>1025</v>
      </c>
      <c r="K2225" t="s">
        <v>3352</v>
      </c>
      <c r="N2225" s="30"/>
      <c r="P2225" s="30"/>
      <c r="Q2225" s="30"/>
      <c r="R2225" s="30"/>
      <c r="S2225" s="30"/>
    </row>
    <row r="2226" spans="1:19" x14ac:dyDescent="0.25">
      <c r="A2226" t="s">
        <v>2549</v>
      </c>
      <c r="B2226" t="s">
        <v>2806</v>
      </c>
      <c r="C2226" t="s">
        <v>571</v>
      </c>
      <c r="D2226" t="str">
        <f>VLOOKUP(C2226,'Programas-Mestrado'!$C:$D,2,0)</f>
        <v>PPGS</v>
      </c>
      <c r="E2226" t="s">
        <v>258</v>
      </c>
      <c r="F2226" s="10">
        <v>43556</v>
      </c>
      <c r="G2226" s="10">
        <v>44255</v>
      </c>
      <c r="H2226" t="s">
        <v>987</v>
      </c>
      <c r="I2226" t="s">
        <v>7233</v>
      </c>
      <c r="J2226" t="s">
        <v>1025</v>
      </c>
      <c r="K2226" t="s">
        <v>3352</v>
      </c>
      <c r="N2226" s="30"/>
      <c r="P2226" s="30"/>
      <c r="Q2226" s="30"/>
      <c r="R2226" s="30"/>
      <c r="S2226" s="30"/>
    </row>
    <row r="2227" spans="1:19" x14ac:dyDescent="0.25">
      <c r="A2227" t="s">
        <v>5667</v>
      </c>
      <c r="B2227" t="s">
        <v>5864</v>
      </c>
      <c r="C2227" t="s">
        <v>571</v>
      </c>
      <c r="D2227" t="str">
        <f>VLOOKUP(C2227,'Programas-Mestrado'!$C:$D,2,0)</f>
        <v>PPGS</v>
      </c>
      <c r="E2227" t="s">
        <v>258</v>
      </c>
      <c r="F2227" s="10">
        <v>44621</v>
      </c>
      <c r="G2227" s="10">
        <v>44985</v>
      </c>
      <c r="H2227" t="s">
        <v>987</v>
      </c>
      <c r="I2227" t="s">
        <v>7233</v>
      </c>
      <c r="J2227" t="s">
        <v>1025</v>
      </c>
      <c r="K2227" t="s">
        <v>3352</v>
      </c>
      <c r="N2227" s="30"/>
      <c r="P2227" s="30"/>
      <c r="Q2227" s="30"/>
      <c r="R2227" s="30"/>
      <c r="S2227" s="30"/>
    </row>
    <row r="2228" spans="1:19" x14ac:dyDescent="0.25">
      <c r="A2228" t="s">
        <v>3099</v>
      </c>
      <c r="B2228" t="s">
        <v>3242</v>
      </c>
      <c r="C2228" t="s">
        <v>571</v>
      </c>
      <c r="D2228" t="str">
        <f>VLOOKUP(C2228,'Programas-Mestrado'!$C:$D,2,0)</f>
        <v>PPGS</v>
      </c>
      <c r="E2228" t="s">
        <v>258</v>
      </c>
      <c r="F2228" s="10">
        <v>43525</v>
      </c>
      <c r="G2228" s="10">
        <v>43890</v>
      </c>
      <c r="H2228" t="s">
        <v>987</v>
      </c>
      <c r="I2228" t="s">
        <v>7233</v>
      </c>
      <c r="J2228" t="s">
        <v>1025</v>
      </c>
      <c r="K2228" t="s">
        <v>3352</v>
      </c>
      <c r="N2228" s="30"/>
      <c r="P2228" s="30"/>
      <c r="Q2228" s="30"/>
      <c r="R2228" s="30"/>
      <c r="S2228" s="30"/>
    </row>
    <row r="2229" spans="1:19" x14ac:dyDescent="0.25">
      <c r="A2229" t="s">
        <v>4212</v>
      </c>
      <c r="B2229" t="s">
        <v>4214</v>
      </c>
      <c r="C2229" t="s">
        <v>568</v>
      </c>
      <c r="D2229" t="str">
        <f>VLOOKUP(C2229,'Programas-Mestrado'!$C:$D,2,0)</f>
        <v>PPGEEs</v>
      </c>
      <c r="E2229" t="s">
        <v>517</v>
      </c>
      <c r="F2229" s="10">
        <v>44501</v>
      </c>
      <c r="G2229" s="10">
        <v>44620</v>
      </c>
      <c r="H2229" t="s">
        <v>986</v>
      </c>
      <c r="I2229" t="s">
        <v>7233</v>
      </c>
      <c r="J2229" t="s">
        <v>1025</v>
      </c>
      <c r="K2229" t="s">
        <v>3352</v>
      </c>
      <c r="N2229" s="30"/>
      <c r="P2229" s="30"/>
      <c r="Q2229" s="30"/>
      <c r="R2229" s="30"/>
      <c r="S2229" s="30"/>
    </row>
    <row r="2230" spans="1:19" x14ac:dyDescent="0.25">
      <c r="A2230" t="s">
        <v>4213</v>
      </c>
      <c r="B2230" t="s">
        <v>4215</v>
      </c>
      <c r="C2230" t="s">
        <v>568</v>
      </c>
      <c r="D2230" t="str">
        <f>VLOOKUP(C2230,'Programas-Mestrado'!$C:$D,2,0)</f>
        <v>PPGEEs</v>
      </c>
      <c r="E2230" t="s">
        <v>517</v>
      </c>
      <c r="F2230" s="10">
        <v>44501</v>
      </c>
      <c r="G2230" s="10">
        <v>44620</v>
      </c>
      <c r="H2230" t="s">
        <v>986</v>
      </c>
      <c r="I2230" t="s">
        <v>7233</v>
      </c>
      <c r="J2230" t="s">
        <v>1025</v>
      </c>
      <c r="K2230" t="s">
        <v>3352</v>
      </c>
      <c r="N2230" s="30"/>
      <c r="P2230" s="30"/>
      <c r="Q2230" s="30"/>
      <c r="R2230" s="30"/>
      <c r="S2230" s="30"/>
    </row>
    <row r="2231" spans="1:19" x14ac:dyDescent="0.25">
      <c r="A2231" t="s">
        <v>3347</v>
      </c>
      <c r="B2231" t="s">
        <v>4216</v>
      </c>
      <c r="C2231" t="s">
        <v>568</v>
      </c>
      <c r="D2231" t="str">
        <f>VLOOKUP(C2231,'Programas-Mestrado'!$C:$D,2,0)</f>
        <v>PPGEEs</v>
      </c>
      <c r="E2231" t="s">
        <v>517</v>
      </c>
      <c r="F2231" s="10">
        <v>44501</v>
      </c>
      <c r="G2231" s="10">
        <v>44592</v>
      </c>
      <c r="H2231" t="s">
        <v>986</v>
      </c>
      <c r="I2231" t="s">
        <v>7233</v>
      </c>
      <c r="J2231" t="s">
        <v>1026</v>
      </c>
      <c r="K2231" t="s">
        <v>3352</v>
      </c>
      <c r="N2231" s="30"/>
      <c r="P2231" s="30"/>
      <c r="Q2231" s="30"/>
      <c r="R2231" s="30"/>
      <c r="S2231" s="30"/>
    </row>
    <row r="2232" spans="1:19" x14ac:dyDescent="0.25">
      <c r="A2232" t="s">
        <v>2575</v>
      </c>
      <c r="B2232" t="s">
        <v>4217</v>
      </c>
      <c r="C2232" t="s">
        <v>568</v>
      </c>
      <c r="D2232" t="str">
        <f>VLOOKUP(C2232,'Programas-Mestrado'!$C:$D,2,0)</f>
        <v>PPGEEs</v>
      </c>
      <c r="E2232" t="s">
        <v>517</v>
      </c>
      <c r="F2232" s="10">
        <v>44501</v>
      </c>
      <c r="G2232" s="10">
        <v>44620</v>
      </c>
      <c r="H2232" t="s">
        <v>986</v>
      </c>
      <c r="I2232" t="s">
        <v>7233</v>
      </c>
      <c r="J2232" t="s">
        <v>1025</v>
      </c>
      <c r="K2232" t="s">
        <v>3352</v>
      </c>
      <c r="N2232" s="30"/>
      <c r="P2232" s="30"/>
      <c r="Q2232" s="30"/>
      <c r="R2232" s="30"/>
      <c r="S2232" s="30"/>
    </row>
    <row r="2233" spans="1:19" x14ac:dyDescent="0.25">
      <c r="A2233" t="s">
        <v>3018</v>
      </c>
      <c r="B2233" t="s">
        <v>3034</v>
      </c>
      <c r="C2233" t="s">
        <v>568</v>
      </c>
      <c r="D2233" t="str">
        <f>VLOOKUP(C2233,'Programas-Mestrado'!$C:$D,2,0)</f>
        <v>PPGEEs</v>
      </c>
      <c r="E2233" t="s">
        <v>258</v>
      </c>
      <c r="F2233" s="10">
        <v>43525</v>
      </c>
      <c r="G2233" s="10">
        <v>43890</v>
      </c>
      <c r="H2233" t="s">
        <v>986</v>
      </c>
      <c r="I2233" t="s">
        <v>7233</v>
      </c>
      <c r="J2233" t="s">
        <v>1024</v>
      </c>
      <c r="K2233" t="s">
        <v>3352</v>
      </c>
      <c r="N2233" s="30"/>
      <c r="P2233" s="30"/>
      <c r="Q2233" s="30"/>
      <c r="R2233" s="30"/>
      <c r="S2233" s="30"/>
    </row>
    <row r="2234" spans="1:19" x14ac:dyDescent="0.25">
      <c r="A2234" t="s">
        <v>2459</v>
      </c>
      <c r="B2234" t="s">
        <v>2477</v>
      </c>
      <c r="C2234" t="s">
        <v>568</v>
      </c>
      <c r="D2234" t="str">
        <f>VLOOKUP(C2234,'Programas-Mestrado'!$C:$D,2,0)</f>
        <v>PPGEEs</v>
      </c>
      <c r="E2234" t="s">
        <v>258</v>
      </c>
      <c r="F2234" s="10">
        <v>43647</v>
      </c>
      <c r="G2234" s="10">
        <v>44255</v>
      </c>
      <c r="H2234" t="s">
        <v>986</v>
      </c>
      <c r="I2234" t="s">
        <v>7233</v>
      </c>
      <c r="J2234" t="s">
        <v>1024</v>
      </c>
      <c r="K2234" t="s">
        <v>3352</v>
      </c>
      <c r="N2234" s="30"/>
      <c r="P2234" s="30"/>
      <c r="Q2234" s="30"/>
      <c r="R2234" s="30"/>
      <c r="S2234" s="30"/>
    </row>
    <row r="2235" spans="1:19" x14ac:dyDescent="0.25">
      <c r="A2235" t="s">
        <v>3019</v>
      </c>
      <c r="B2235" t="s">
        <v>3035</v>
      </c>
      <c r="C2235" t="s">
        <v>568</v>
      </c>
      <c r="D2235" t="str">
        <f>VLOOKUP(C2235,'Programas-Mestrado'!$C:$D,2,0)</f>
        <v>PPGEEs</v>
      </c>
      <c r="E2235" t="s">
        <v>258</v>
      </c>
      <c r="F2235" s="10">
        <v>43525</v>
      </c>
      <c r="G2235" s="10">
        <v>43890</v>
      </c>
      <c r="H2235" t="s">
        <v>986</v>
      </c>
      <c r="I2235" t="s">
        <v>7233</v>
      </c>
      <c r="J2235" t="s">
        <v>1024</v>
      </c>
      <c r="K2235" t="s">
        <v>3352</v>
      </c>
      <c r="N2235" s="30"/>
      <c r="P2235" s="30"/>
      <c r="Q2235" s="30"/>
      <c r="R2235" s="30"/>
      <c r="S2235" s="30"/>
    </row>
    <row r="2236" spans="1:19" x14ac:dyDescent="0.25">
      <c r="A2236" t="s">
        <v>2460</v>
      </c>
      <c r="B2236" t="s">
        <v>2478</v>
      </c>
      <c r="C2236" t="s">
        <v>568</v>
      </c>
      <c r="D2236" t="str">
        <f>VLOOKUP(C2236,'Programas-Mestrado'!$C:$D,2,0)</f>
        <v>PPGEEs</v>
      </c>
      <c r="E2236" t="s">
        <v>258</v>
      </c>
      <c r="F2236" s="10">
        <v>43800</v>
      </c>
      <c r="G2236" s="10">
        <v>44347</v>
      </c>
      <c r="H2236" t="s">
        <v>986</v>
      </c>
      <c r="I2236" t="s">
        <v>7233</v>
      </c>
      <c r="J2236" t="s">
        <v>1025</v>
      </c>
      <c r="K2236" t="s">
        <v>3352</v>
      </c>
      <c r="N2236" s="30"/>
      <c r="P2236" s="30"/>
      <c r="Q2236" s="30"/>
      <c r="R2236" s="30"/>
      <c r="S2236" s="30"/>
    </row>
    <row r="2237" spans="1:19" x14ac:dyDescent="0.25">
      <c r="A2237" t="s">
        <v>2550</v>
      </c>
      <c r="B2237" t="s">
        <v>5865</v>
      </c>
      <c r="C2237" t="s">
        <v>568</v>
      </c>
      <c r="D2237" t="str">
        <f>VLOOKUP(C2237,'Programas-Mestrado'!$C:$D,2,0)</f>
        <v>PPGEEs</v>
      </c>
      <c r="E2237" t="s">
        <v>517</v>
      </c>
      <c r="F2237" s="10">
        <v>44866</v>
      </c>
      <c r="G2237" s="10">
        <v>44985</v>
      </c>
      <c r="H2237" t="s">
        <v>987</v>
      </c>
      <c r="I2237" t="s">
        <v>7233</v>
      </c>
      <c r="J2237" t="s">
        <v>1025</v>
      </c>
      <c r="K2237" t="s">
        <v>3352</v>
      </c>
      <c r="N2237" s="30"/>
      <c r="P2237" s="30"/>
      <c r="Q2237" s="30"/>
      <c r="R2237" s="30"/>
      <c r="S2237" s="30"/>
    </row>
    <row r="2238" spans="1:19" x14ac:dyDescent="0.25">
      <c r="A2238" t="s">
        <v>2550</v>
      </c>
      <c r="B2238" t="s">
        <v>2807</v>
      </c>
      <c r="C2238" t="s">
        <v>568</v>
      </c>
      <c r="D2238" t="str">
        <f>VLOOKUP(C2238,'Programas-Mestrado'!$C:$D,2,0)</f>
        <v>PPGEEs</v>
      </c>
      <c r="E2238" t="s">
        <v>517</v>
      </c>
      <c r="F2238" s="10">
        <v>43525</v>
      </c>
      <c r="G2238" s="10">
        <v>44865</v>
      </c>
      <c r="H2238" t="s">
        <v>987</v>
      </c>
      <c r="I2238" t="s">
        <v>7233</v>
      </c>
      <c r="J2238" t="s">
        <v>1025</v>
      </c>
      <c r="K2238" t="s">
        <v>3352</v>
      </c>
      <c r="N2238" s="30"/>
      <c r="P2238" s="30"/>
      <c r="Q2238" s="30"/>
      <c r="R2238" s="30"/>
      <c r="S2238" s="30"/>
    </row>
    <row r="2239" spans="1:19" x14ac:dyDescent="0.25">
      <c r="A2239" t="s">
        <v>3520</v>
      </c>
      <c r="B2239" t="s">
        <v>3521</v>
      </c>
      <c r="C2239" t="s">
        <v>568</v>
      </c>
      <c r="D2239" t="str">
        <f>VLOOKUP(C2239,'Programas-Mestrado'!$C:$D,2,0)</f>
        <v>PPGEEs</v>
      </c>
      <c r="E2239" t="s">
        <v>517</v>
      </c>
      <c r="F2239" s="10">
        <v>44166</v>
      </c>
      <c r="G2239" s="10">
        <v>45322</v>
      </c>
      <c r="H2239" t="s">
        <v>987</v>
      </c>
      <c r="I2239" t="s">
        <v>7233</v>
      </c>
      <c r="J2239" t="s">
        <v>1024</v>
      </c>
      <c r="K2239" t="s">
        <v>3352</v>
      </c>
      <c r="N2239" s="30"/>
      <c r="P2239" s="30"/>
      <c r="Q2239" s="30"/>
      <c r="R2239" s="30"/>
      <c r="S2239" s="30"/>
    </row>
    <row r="2240" spans="1:19" x14ac:dyDescent="0.25">
      <c r="A2240" t="s">
        <v>2551</v>
      </c>
      <c r="B2240" t="s">
        <v>2808</v>
      </c>
      <c r="C2240" t="s">
        <v>568</v>
      </c>
      <c r="D2240" t="str">
        <f>VLOOKUP(C2240,'Programas-Mestrado'!$C:$D,2,0)</f>
        <v>PPGEEs</v>
      </c>
      <c r="E2240" t="s">
        <v>517</v>
      </c>
      <c r="F2240" s="10">
        <v>43525</v>
      </c>
      <c r="G2240" s="10">
        <v>44377</v>
      </c>
      <c r="H2240" t="s">
        <v>987</v>
      </c>
      <c r="I2240" t="s">
        <v>7233</v>
      </c>
      <c r="J2240" t="s">
        <v>1024</v>
      </c>
      <c r="K2240" t="s">
        <v>3352</v>
      </c>
      <c r="N2240" s="30"/>
      <c r="P2240" s="30"/>
      <c r="Q2240" s="30"/>
      <c r="R2240" s="30"/>
      <c r="S2240" s="30"/>
    </row>
    <row r="2241" spans="1:19" x14ac:dyDescent="0.25">
      <c r="A2241" t="s">
        <v>3100</v>
      </c>
      <c r="B2241" t="s">
        <v>3243</v>
      </c>
      <c r="C2241" t="s">
        <v>568</v>
      </c>
      <c r="D2241" t="str">
        <f>VLOOKUP(C2241,'Programas-Mestrado'!$C:$D,2,0)</f>
        <v>PPGEEs</v>
      </c>
      <c r="E2241" t="s">
        <v>517</v>
      </c>
      <c r="F2241" s="10">
        <v>43525</v>
      </c>
      <c r="G2241" s="10">
        <v>43861</v>
      </c>
      <c r="H2241" t="s">
        <v>987</v>
      </c>
      <c r="I2241" t="s">
        <v>7233</v>
      </c>
      <c r="J2241" t="s">
        <v>1024</v>
      </c>
      <c r="K2241" t="s">
        <v>3352</v>
      </c>
      <c r="N2241" s="30"/>
      <c r="P2241" s="30"/>
      <c r="Q2241" s="30"/>
      <c r="R2241" s="30"/>
      <c r="S2241" s="30"/>
    </row>
    <row r="2242" spans="1:19" x14ac:dyDescent="0.25">
      <c r="A2242" t="s">
        <v>3018</v>
      </c>
      <c r="B2242" t="s">
        <v>7112</v>
      </c>
      <c r="C2242" t="s">
        <v>568</v>
      </c>
      <c r="D2242" t="str">
        <f>VLOOKUP(C2242,'Programas-Mestrado'!$C:$D,2,0)</f>
        <v>PPGEEs</v>
      </c>
      <c r="E2242" t="s">
        <v>517</v>
      </c>
      <c r="F2242" s="10">
        <v>45383</v>
      </c>
      <c r="G2242" s="10">
        <v>45473</v>
      </c>
      <c r="H2242" t="s">
        <v>987</v>
      </c>
      <c r="I2242" t="s">
        <v>7233</v>
      </c>
      <c r="J2242" t="s">
        <v>1024</v>
      </c>
      <c r="K2242" t="s">
        <v>3352</v>
      </c>
      <c r="N2242" s="30"/>
      <c r="P2242" s="30"/>
      <c r="Q2242" s="30"/>
      <c r="R2242" s="30"/>
      <c r="S2242" s="30"/>
    </row>
    <row r="2243" spans="1:19" x14ac:dyDescent="0.25">
      <c r="A2243" t="s">
        <v>3018</v>
      </c>
      <c r="B2243" t="s">
        <v>3693</v>
      </c>
      <c r="C2243" t="s">
        <v>568</v>
      </c>
      <c r="D2243" t="str">
        <f>VLOOKUP(C2243,'Programas-Mestrado'!$C:$D,2,0)</f>
        <v>PPGEEs</v>
      </c>
      <c r="E2243" t="s">
        <v>517</v>
      </c>
      <c r="F2243" s="10">
        <v>44256</v>
      </c>
      <c r="G2243" s="10">
        <v>45351</v>
      </c>
      <c r="H2243" t="s">
        <v>987</v>
      </c>
      <c r="I2243" t="s">
        <v>7233</v>
      </c>
      <c r="J2243" t="s">
        <v>3381</v>
      </c>
      <c r="K2243" t="s">
        <v>3352</v>
      </c>
      <c r="N2243" s="30"/>
      <c r="P2243" s="30"/>
      <c r="Q2243" s="30"/>
      <c r="R2243" s="30"/>
      <c r="S2243" s="30"/>
    </row>
    <row r="2244" spans="1:19" x14ac:dyDescent="0.25">
      <c r="A2244" t="s">
        <v>3101</v>
      </c>
      <c r="B2244" t="s">
        <v>3244</v>
      </c>
      <c r="C2244" t="s">
        <v>568</v>
      </c>
      <c r="D2244" t="str">
        <f>VLOOKUP(C2244,'Programas-Mestrado'!$C:$D,2,0)</f>
        <v>PPGEEs</v>
      </c>
      <c r="E2244" t="s">
        <v>517</v>
      </c>
      <c r="F2244" s="10">
        <v>43586</v>
      </c>
      <c r="G2244" s="10">
        <v>43708</v>
      </c>
      <c r="H2244" t="s">
        <v>987</v>
      </c>
      <c r="I2244" t="s">
        <v>7233</v>
      </c>
      <c r="J2244" t="s">
        <v>1025</v>
      </c>
      <c r="K2244" t="s">
        <v>3352</v>
      </c>
      <c r="N2244" s="30"/>
      <c r="P2244" s="30"/>
      <c r="Q2244" s="30"/>
      <c r="R2244" s="30"/>
      <c r="S2244" s="30"/>
    </row>
    <row r="2245" spans="1:19" x14ac:dyDescent="0.25">
      <c r="A2245" t="s">
        <v>2552</v>
      </c>
      <c r="B2245" t="s">
        <v>2809</v>
      </c>
      <c r="C2245" t="s">
        <v>568</v>
      </c>
      <c r="D2245" t="str">
        <f>VLOOKUP(C2245,'Programas-Mestrado'!$C:$D,2,0)</f>
        <v>PPGEEs</v>
      </c>
      <c r="E2245" t="s">
        <v>517</v>
      </c>
      <c r="F2245" s="10">
        <v>43525</v>
      </c>
      <c r="G2245" s="10">
        <v>44620</v>
      </c>
      <c r="H2245" t="s">
        <v>987</v>
      </c>
      <c r="I2245" t="s">
        <v>7233</v>
      </c>
      <c r="J2245" t="s">
        <v>1024</v>
      </c>
      <c r="K2245" t="s">
        <v>3352</v>
      </c>
      <c r="N2245" s="30"/>
      <c r="P2245" s="30"/>
      <c r="Q2245" s="30"/>
      <c r="R2245" s="30"/>
      <c r="S2245" s="30"/>
    </row>
    <row r="2246" spans="1:19" x14ac:dyDescent="0.25">
      <c r="A2246" t="s">
        <v>4502</v>
      </c>
      <c r="B2246" t="s">
        <v>2810</v>
      </c>
      <c r="C2246" t="s">
        <v>568</v>
      </c>
      <c r="D2246" t="str">
        <f>VLOOKUP(C2246,'Programas-Mestrado'!$C:$D,2,0)</f>
        <v>PPGEEs</v>
      </c>
      <c r="E2246" t="s">
        <v>517</v>
      </c>
      <c r="F2246" s="10">
        <v>43525</v>
      </c>
      <c r="G2246" s="10">
        <v>44895</v>
      </c>
      <c r="H2246" t="s">
        <v>987</v>
      </c>
      <c r="I2246" t="s">
        <v>7233</v>
      </c>
      <c r="J2246" t="s">
        <v>3381</v>
      </c>
      <c r="K2246" t="s">
        <v>3352</v>
      </c>
      <c r="N2246" s="30"/>
      <c r="P2246" s="30"/>
      <c r="Q2246" s="30"/>
      <c r="R2246" s="30"/>
      <c r="S2246" s="30"/>
    </row>
    <row r="2247" spans="1:19" x14ac:dyDescent="0.25">
      <c r="A2247" t="s">
        <v>2553</v>
      </c>
      <c r="B2247" t="s">
        <v>2811</v>
      </c>
      <c r="C2247" t="s">
        <v>568</v>
      </c>
      <c r="D2247" t="str">
        <f>VLOOKUP(C2247,'Programas-Mestrado'!$C:$D,2,0)</f>
        <v>PPGEEs</v>
      </c>
      <c r="E2247" t="s">
        <v>517</v>
      </c>
      <c r="F2247" s="10">
        <v>43525</v>
      </c>
      <c r="G2247" s="10">
        <v>44865</v>
      </c>
      <c r="H2247" t="s">
        <v>987</v>
      </c>
      <c r="I2247" t="s">
        <v>7233</v>
      </c>
      <c r="J2247" t="s">
        <v>1024</v>
      </c>
      <c r="K2247" t="s">
        <v>3352</v>
      </c>
      <c r="N2247" s="30"/>
      <c r="P2247" s="30"/>
      <c r="Q2247" s="30"/>
      <c r="R2247" s="30"/>
      <c r="S2247" s="30"/>
    </row>
    <row r="2248" spans="1:19" x14ac:dyDescent="0.25">
      <c r="A2248" t="s">
        <v>2554</v>
      </c>
      <c r="B2248" t="s">
        <v>3493</v>
      </c>
      <c r="C2248" t="s">
        <v>568</v>
      </c>
      <c r="D2248" t="str">
        <f>VLOOKUP(C2248,'Programas-Mestrado'!$C:$D,2,0)</f>
        <v>PPGEEs</v>
      </c>
      <c r="E2248" t="s">
        <v>517</v>
      </c>
      <c r="F2248" s="10">
        <v>44105</v>
      </c>
      <c r="G2248" s="10">
        <v>44255</v>
      </c>
      <c r="H2248" t="s">
        <v>987</v>
      </c>
      <c r="I2248" t="s">
        <v>7233</v>
      </c>
      <c r="J2248" t="s">
        <v>1024</v>
      </c>
      <c r="K2248" t="s">
        <v>3352</v>
      </c>
      <c r="N2248" s="30"/>
      <c r="P2248" s="30"/>
      <c r="Q2248" s="30"/>
      <c r="R2248" s="30"/>
      <c r="S2248" s="30"/>
    </row>
    <row r="2249" spans="1:19" x14ac:dyDescent="0.25">
      <c r="A2249" t="s">
        <v>2554</v>
      </c>
      <c r="B2249" t="s">
        <v>2812</v>
      </c>
      <c r="C2249" t="s">
        <v>568</v>
      </c>
      <c r="D2249" t="str">
        <f>VLOOKUP(C2249,'Programas-Mestrado'!$C:$D,2,0)</f>
        <v>PPGEEs</v>
      </c>
      <c r="E2249" t="s">
        <v>517</v>
      </c>
      <c r="F2249" s="10">
        <v>43525</v>
      </c>
      <c r="G2249" s="10">
        <v>44104</v>
      </c>
      <c r="H2249" t="s">
        <v>987</v>
      </c>
      <c r="I2249" t="s">
        <v>7233</v>
      </c>
      <c r="J2249" t="s">
        <v>1023</v>
      </c>
      <c r="K2249" t="s">
        <v>3352</v>
      </c>
      <c r="N2249" s="30"/>
      <c r="P2249" s="30"/>
      <c r="Q2249" s="30"/>
      <c r="R2249" s="30"/>
      <c r="S2249" s="30"/>
    </row>
    <row r="2250" spans="1:19" x14ac:dyDescent="0.25">
      <c r="A2250" t="s">
        <v>2555</v>
      </c>
      <c r="B2250" t="s">
        <v>2813</v>
      </c>
      <c r="C2250" t="s">
        <v>568</v>
      </c>
      <c r="D2250" t="str">
        <f>VLOOKUP(C2250,'Programas-Mestrado'!$C:$D,2,0)</f>
        <v>PPGEEs</v>
      </c>
      <c r="E2250" t="s">
        <v>517</v>
      </c>
      <c r="F2250" s="10">
        <v>43525</v>
      </c>
      <c r="G2250" s="10">
        <v>44165</v>
      </c>
      <c r="H2250" t="s">
        <v>987</v>
      </c>
      <c r="I2250" t="s">
        <v>7233</v>
      </c>
      <c r="J2250" t="s">
        <v>1024</v>
      </c>
      <c r="K2250" t="s">
        <v>3352</v>
      </c>
      <c r="N2250" s="30"/>
      <c r="P2250" s="30"/>
      <c r="Q2250" s="30"/>
      <c r="R2250" s="30"/>
      <c r="S2250" s="30"/>
    </row>
    <row r="2251" spans="1:19" x14ac:dyDescent="0.25">
      <c r="A2251" t="s">
        <v>3102</v>
      </c>
      <c r="B2251" t="s">
        <v>3245</v>
      </c>
      <c r="C2251" t="s">
        <v>568</v>
      </c>
      <c r="D2251" t="str">
        <f>VLOOKUP(C2251,'Programas-Mestrado'!$C:$D,2,0)</f>
        <v>PPGEEs</v>
      </c>
      <c r="E2251" t="s">
        <v>517</v>
      </c>
      <c r="F2251" s="10">
        <v>43525</v>
      </c>
      <c r="G2251" s="10">
        <v>43708</v>
      </c>
      <c r="H2251" t="s">
        <v>987</v>
      </c>
      <c r="I2251" t="s">
        <v>7233</v>
      </c>
      <c r="J2251" t="s">
        <v>1024</v>
      </c>
      <c r="K2251" t="s">
        <v>3352</v>
      </c>
      <c r="N2251" s="30"/>
      <c r="P2251" s="30"/>
      <c r="Q2251" s="30"/>
      <c r="R2251" s="30"/>
      <c r="S2251" s="30"/>
    </row>
    <row r="2252" spans="1:19" x14ac:dyDescent="0.25">
      <c r="A2252" t="s">
        <v>2556</v>
      </c>
      <c r="B2252" t="s">
        <v>2814</v>
      </c>
      <c r="C2252" t="s">
        <v>568</v>
      </c>
      <c r="D2252" t="str">
        <f>VLOOKUP(C2252,'Programas-Mestrado'!$C:$D,2,0)</f>
        <v>PPGEEs</v>
      </c>
      <c r="E2252" t="s">
        <v>517</v>
      </c>
      <c r="F2252" s="10">
        <v>43525</v>
      </c>
      <c r="G2252" s="10">
        <v>44742</v>
      </c>
      <c r="H2252" t="s">
        <v>987</v>
      </c>
      <c r="I2252" t="s">
        <v>7233</v>
      </c>
      <c r="J2252" t="s">
        <v>1025</v>
      </c>
      <c r="K2252" t="s">
        <v>3352</v>
      </c>
      <c r="N2252" s="30"/>
      <c r="P2252" s="30"/>
      <c r="Q2252" s="30"/>
      <c r="R2252" s="30"/>
      <c r="S2252" s="30"/>
    </row>
    <row r="2253" spans="1:19" x14ac:dyDescent="0.25">
      <c r="A2253" t="s">
        <v>2557</v>
      </c>
      <c r="B2253" t="s">
        <v>2815</v>
      </c>
      <c r="C2253" t="s">
        <v>568</v>
      </c>
      <c r="D2253" t="str">
        <f>VLOOKUP(C2253,'Programas-Mestrado'!$C:$D,2,0)</f>
        <v>PPGEEs</v>
      </c>
      <c r="E2253" t="s">
        <v>517</v>
      </c>
      <c r="F2253" s="10">
        <v>43525</v>
      </c>
      <c r="G2253" s="10">
        <v>44255</v>
      </c>
      <c r="H2253" t="s">
        <v>987</v>
      </c>
      <c r="I2253" t="s">
        <v>7233</v>
      </c>
      <c r="J2253" t="s">
        <v>1025</v>
      </c>
      <c r="K2253" t="s">
        <v>3352</v>
      </c>
      <c r="N2253" s="30"/>
      <c r="P2253" s="30"/>
      <c r="Q2253" s="30"/>
      <c r="R2253" s="30"/>
      <c r="S2253" s="30"/>
    </row>
    <row r="2254" spans="1:19" x14ac:dyDescent="0.25">
      <c r="A2254" t="s">
        <v>4212</v>
      </c>
      <c r="B2254" t="s">
        <v>4482</v>
      </c>
      <c r="C2254" t="s">
        <v>568</v>
      </c>
      <c r="D2254" t="str">
        <f>VLOOKUP(C2254,'Programas-Mestrado'!$C:$D,2,0)</f>
        <v>PPGEEs</v>
      </c>
      <c r="E2254" t="s">
        <v>517</v>
      </c>
      <c r="F2254" s="10">
        <v>44621</v>
      </c>
      <c r="G2254" s="10">
        <v>45169</v>
      </c>
      <c r="H2254" t="s">
        <v>987</v>
      </c>
      <c r="I2254" t="s">
        <v>7233</v>
      </c>
      <c r="J2254" t="s">
        <v>1025</v>
      </c>
      <c r="K2254" t="s">
        <v>3352</v>
      </c>
      <c r="N2254" s="30"/>
      <c r="P2254" s="30"/>
      <c r="Q2254" s="30"/>
      <c r="R2254" s="30"/>
      <c r="S2254" s="30"/>
    </row>
    <row r="2255" spans="1:19" x14ac:dyDescent="0.25">
      <c r="A2255" t="s">
        <v>4212</v>
      </c>
      <c r="B2255" t="s">
        <v>6443</v>
      </c>
      <c r="C2255" t="s">
        <v>568</v>
      </c>
      <c r="D2255" t="str">
        <f>VLOOKUP(C2255,'Programas-Mestrado'!$C:$D,2,0)</f>
        <v>PPGEEs</v>
      </c>
      <c r="E2255" t="s">
        <v>517</v>
      </c>
      <c r="F2255" s="10">
        <v>45170</v>
      </c>
      <c r="G2255" s="10">
        <v>45351</v>
      </c>
      <c r="H2255" t="s">
        <v>987</v>
      </c>
      <c r="I2255" t="s">
        <v>7233</v>
      </c>
      <c r="J2255" t="s">
        <v>1025</v>
      </c>
      <c r="K2255" t="s">
        <v>3352</v>
      </c>
      <c r="N2255" s="30"/>
      <c r="P2255" s="30"/>
      <c r="Q2255" s="30"/>
      <c r="R2255" s="30"/>
      <c r="S2255" s="30"/>
    </row>
    <row r="2256" spans="1:19" x14ac:dyDescent="0.25">
      <c r="A2256" t="s">
        <v>2558</v>
      </c>
      <c r="B2256" t="s">
        <v>2816</v>
      </c>
      <c r="C2256" t="s">
        <v>568</v>
      </c>
      <c r="D2256" t="str">
        <f>VLOOKUP(C2256,'Programas-Mestrado'!$C:$D,2,0)</f>
        <v>PPGEEs</v>
      </c>
      <c r="E2256" t="s">
        <v>517</v>
      </c>
      <c r="F2256" s="10">
        <v>43891</v>
      </c>
      <c r="G2256" s="10">
        <v>44895</v>
      </c>
      <c r="H2256" t="s">
        <v>987</v>
      </c>
      <c r="I2256" t="s">
        <v>7233</v>
      </c>
      <c r="J2256" t="s">
        <v>1023</v>
      </c>
      <c r="K2256" t="s">
        <v>3352</v>
      </c>
      <c r="N2256" s="30"/>
      <c r="P2256" s="30"/>
      <c r="Q2256" s="30"/>
      <c r="R2256" s="30"/>
      <c r="S2256" s="30"/>
    </row>
    <row r="2257" spans="1:19" x14ac:dyDescent="0.25">
      <c r="A2257" t="s">
        <v>2559</v>
      </c>
      <c r="B2257" t="s">
        <v>5030</v>
      </c>
      <c r="C2257" t="s">
        <v>568</v>
      </c>
      <c r="D2257" t="str">
        <f>VLOOKUP(C2257,'Programas-Mestrado'!$C:$D,2,0)</f>
        <v>PPGEEs</v>
      </c>
      <c r="E2257" t="s">
        <v>517</v>
      </c>
      <c r="F2257" s="10">
        <v>44805</v>
      </c>
      <c r="G2257" s="10">
        <v>44926</v>
      </c>
      <c r="H2257" t="s">
        <v>987</v>
      </c>
      <c r="I2257" t="s">
        <v>7233</v>
      </c>
      <c r="J2257" t="s">
        <v>1024</v>
      </c>
      <c r="K2257" t="s">
        <v>3352</v>
      </c>
      <c r="N2257" s="30"/>
      <c r="P2257" s="30"/>
      <c r="Q2257" s="30"/>
      <c r="R2257" s="30"/>
      <c r="S2257" s="30"/>
    </row>
    <row r="2258" spans="1:19" x14ac:dyDescent="0.25">
      <c r="A2258" t="s">
        <v>2559</v>
      </c>
      <c r="B2258" t="s">
        <v>2817</v>
      </c>
      <c r="C2258" t="s">
        <v>568</v>
      </c>
      <c r="D2258" t="str">
        <f>VLOOKUP(C2258,'Programas-Mestrado'!$C:$D,2,0)</f>
        <v>PPGEEs</v>
      </c>
      <c r="E2258" t="s">
        <v>517</v>
      </c>
      <c r="F2258" s="10">
        <v>43525</v>
      </c>
      <c r="G2258" s="10">
        <v>44804</v>
      </c>
      <c r="H2258" t="s">
        <v>987</v>
      </c>
      <c r="I2258" t="s">
        <v>7233</v>
      </c>
      <c r="J2258" t="s">
        <v>1025</v>
      </c>
      <c r="K2258" t="s">
        <v>3352</v>
      </c>
      <c r="N2258" s="30"/>
      <c r="P2258" s="30"/>
      <c r="Q2258" s="30"/>
      <c r="R2258" s="30"/>
      <c r="S2258" s="30"/>
    </row>
    <row r="2259" spans="1:19" x14ac:dyDescent="0.25">
      <c r="A2259" t="s">
        <v>5668</v>
      </c>
      <c r="B2259" t="s">
        <v>5866</v>
      </c>
      <c r="C2259" t="s">
        <v>568</v>
      </c>
      <c r="D2259" t="str">
        <f>VLOOKUP(C2259,'Programas-Mestrado'!$C:$D,2,0)</f>
        <v>PPGEEs</v>
      </c>
      <c r="E2259" t="s">
        <v>517</v>
      </c>
      <c r="F2259" s="10">
        <v>43525</v>
      </c>
      <c r="G2259" s="10">
        <v>44985</v>
      </c>
      <c r="H2259" t="s">
        <v>987</v>
      </c>
      <c r="I2259" t="s">
        <v>7233</v>
      </c>
      <c r="J2259" t="s">
        <v>1025</v>
      </c>
      <c r="K2259" t="s">
        <v>3352</v>
      </c>
      <c r="N2259" s="30"/>
      <c r="P2259" s="30"/>
      <c r="Q2259" s="30"/>
      <c r="R2259" s="30"/>
      <c r="S2259" s="30"/>
    </row>
    <row r="2260" spans="1:19" x14ac:dyDescent="0.25">
      <c r="A2260" t="s">
        <v>3103</v>
      </c>
      <c r="B2260" t="s">
        <v>3246</v>
      </c>
      <c r="C2260" t="s">
        <v>568</v>
      </c>
      <c r="D2260" t="str">
        <f>VLOOKUP(C2260,'Programas-Mestrado'!$C:$D,2,0)</f>
        <v>PPGEEs</v>
      </c>
      <c r="E2260" t="s">
        <v>517</v>
      </c>
      <c r="F2260" s="10">
        <v>43525</v>
      </c>
      <c r="G2260" s="10">
        <v>43585</v>
      </c>
      <c r="H2260" t="s">
        <v>987</v>
      </c>
      <c r="I2260" t="s">
        <v>7233</v>
      </c>
      <c r="J2260" t="s">
        <v>1023</v>
      </c>
      <c r="K2260" t="s">
        <v>3352</v>
      </c>
      <c r="N2260" s="30"/>
      <c r="P2260" s="30"/>
      <c r="Q2260" s="30"/>
      <c r="R2260" s="30"/>
      <c r="S2260" s="30"/>
    </row>
    <row r="2261" spans="1:19" x14ac:dyDescent="0.25">
      <c r="A2261" t="s">
        <v>2560</v>
      </c>
      <c r="B2261" t="s">
        <v>2818</v>
      </c>
      <c r="C2261" t="s">
        <v>568</v>
      </c>
      <c r="D2261" t="str">
        <f>VLOOKUP(C2261,'Programas-Mestrado'!$C:$D,2,0)</f>
        <v>PPGEEs</v>
      </c>
      <c r="E2261" t="s">
        <v>517</v>
      </c>
      <c r="F2261" s="10">
        <v>43525</v>
      </c>
      <c r="G2261" s="10">
        <v>44620</v>
      </c>
      <c r="H2261" t="s">
        <v>987</v>
      </c>
      <c r="I2261" t="s">
        <v>7233</v>
      </c>
      <c r="J2261" t="s">
        <v>1024</v>
      </c>
      <c r="K2261" t="s">
        <v>3352</v>
      </c>
      <c r="N2261" s="30"/>
      <c r="P2261" s="30"/>
      <c r="Q2261" s="30"/>
      <c r="R2261" s="30"/>
      <c r="S2261" s="30"/>
    </row>
    <row r="2262" spans="1:19" x14ac:dyDescent="0.25">
      <c r="A2262" t="s">
        <v>4213</v>
      </c>
      <c r="B2262" t="s">
        <v>4483</v>
      </c>
      <c r="C2262" t="s">
        <v>568</v>
      </c>
      <c r="D2262" t="str">
        <f>VLOOKUP(C2262,'Programas-Mestrado'!$C:$D,2,0)</f>
        <v>PPGEEs</v>
      </c>
      <c r="E2262" t="s">
        <v>517</v>
      </c>
      <c r="F2262" s="10">
        <v>44621</v>
      </c>
      <c r="G2262" s="10">
        <v>45169</v>
      </c>
      <c r="H2262" t="s">
        <v>987</v>
      </c>
      <c r="I2262" t="s">
        <v>7233</v>
      </c>
      <c r="J2262" t="s">
        <v>1025</v>
      </c>
      <c r="K2262" t="s">
        <v>3352</v>
      </c>
      <c r="N2262" s="30"/>
      <c r="P2262" s="30"/>
      <c r="Q2262" s="30"/>
      <c r="R2262" s="30"/>
      <c r="S2262" s="30"/>
    </row>
    <row r="2263" spans="1:19" x14ac:dyDescent="0.25">
      <c r="A2263" t="s">
        <v>4213</v>
      </c>
      <c r="B2263" t="s">
        <v>6444</v>
      </c>
      <c r="C2263" t="s">
        <v>568</v>
      </c>
      <c r="D2263" t="str">
        <f>VLOOKUP(C2263,'Programas-Mestrado'!$C:$D,2,0)</f>
        <v>PPGEEs</v>
      </c>
      <c r="E2263" t="s">
        <v>517</v>
      </c>
      <c r="F2263" s="10">
        <v>45170</v>
      </c>
      <c r="G2263" s="10">
        <v>45230</v>
      </c>
      <c r="H2263" t="s">
        <v>987</v>
      </c>
      <c r="I2263" t="s">
        <v>7233</v>
      </c>
      <c r="J2263" t="s">
        <v>3381</v>
      </c>
      <c r="K2263" t="s">
        <v>3352</v>
      </c>
      <c r="N2263" s="30"/>
      <c r="P2263" s="30"/>
      <c r="Q2263" s="30"/>
      <c r="R2263" s="30"/>
      <c r="S2263" s="30"/>
    </row>
    <row r="2264" spans="1:19" x14ac:dyDescent="0.25">
      <c r="A2264" t="s">
        <v>2561</v>
      </c>
      <c r="B2264" t="s">
        <v>2819</v>
      </c>
      <c r="C2264" t="s">
        <v>568</v>
      </c>
      <c r="D2264" t="str">
        <f>VLOOKUP(C2264,'Programas-Mestrado'!$C:$D,2,0)</f>
        <v>PPGEEs</v>
      </c>
      <c r="E2264" t="s">
        <v>517</v>
      </c>
      <c r="F2264" s="10">
        <v>43586</v>
      </c>
      <c r="G2264" s="10">
        <v>44926</v>
      </c>
      <c r="H2264" t="s">
        <v>987</v>
      </c>
      <c r="I2264" t="s">
        <v>7233</v>
      </c>
      <c r="J2264" t="s">
        <v>1024</v>
      </c>
      <c r="K2264" t="s">
        <v>3352</v>
      </c>
      <c r="N2264" s="30"/>
      <c r="P2264" s="30"/>
      <c r="Q2264" s="30"/>
      <c r="R2264" s="30"/>
      <c r="S2264" s="30"/>
    </row>
    <row r="2265" spans="1:19" x14ac:dyDescent="0.25">
      <c r="A2265" t="s">
        <v>2562</v>
      </c>
      <c r="B2265" t="s">
        <v>2820</v>
      </c>
      <c r="C2265" t="s">
        <v>568</v>
      </c>
      <c r="D2265" t="str">
        <f>VLOOKUP(C2265,'Programas-Mestrado'!$C:$D,2,0)</f>
        <v>PPGEEs</v>
      </c>
      <c r="E2265" t="s">
        <v>517</v>
      </c>
      <c r="F2265" s="10">
        <v>43525</v>
      </c>
      <c r="G2265" s="10">
        <v>44620</v>
      </c>
      <c r="H2265" t="s">
        <v>987</v>
      </c>
      <c r="I2265" t="s">
        <v>7233</v>
      </c>
      <c r="J2265" t="s">
        <v>1024</v>
      </c>
      <c r="K2265" t="s">
        <v>3352</v>
      </c>
      <c r="N2265" s="30"/>
      <c r="P2265" s="30"/>
      <c r="Q2265" s="30"/>
      <c r="R2265" s="30"/>
      <c r="S2265" s="30"/>
    </row>
    <row r="2266" spans="1:19" x14ac:dyDescent="0.25">
      <c r="A2266" t="s">
        <v>3104</v>
      </c>
      <c r="B2266" t="s">
        <v>3247</v>
      </c>
      <c r="C2266" t="s">
        <v>568</v>
      </c>
      <c r="D2266" t="str">
        <f>VLOOKUP(C2266,'Programas-Mestrado'!$C:$D,2,0)</f>
        <v>PPGEEs</v>
      </c>
      <c r="E2266" t="s">
        <v>517</v>
      </c>
      <c r="F2266" s="10">
        <v>43525</v>
      </c>
      <c r="G2266" s="10">
        <v>43585</v>
      </c>
      <c r="H2266" t="s">
        <v>987</v>
      </c>
      <c r="I2266" t="s">
        <v>7233</v>
      </c>
      <c r="J2266" t="s">
        <v>1023</v>
      </c>
      <c r="K2266" t="s">
        <v>3352</v>
      </c>
      <c r="N2266" s="30"/>
      <c r="P2266" s="30"/>
      <c r="Q2266" s="30"/>
      <c r="R2266" s="30"/>
      <c r="S2266" s="30"/>
    </row>
    <row r="2267" spans="1:19" x14ac:dyDescent="0.25">
      <c r="A2267" t="s">
        <v>4626</v>
      </c>
      <c r="B2267" t="s">
        <v>4659</v>
      </c>
      <c r="C2267" t="s">
        <v>568</v>
      </c>
      <c r="D2267" t="str">
        <f>VLOOKUP(C2267,'Programas-Mestrado'!$C:$D,2,0)</f>
        <v>PPGEEs</v>
      </c>
      <c r="E2267" t="s">
        <v>517</v>
      </c>
      <c r="F2267" s="10">
        <v>44652</v>
      </c>
      <c r="G2267" s="10">
        <v>45351</v>
      </c>
      <c r="H2267" t="s">
        <v>987</v>
      </c>
      <c r="I2267" t="s">
        <v>7233</v>
      </c>
      <c r="J2267" t="s">
        <v>1024</v>
      </c>
      <c r="K2267" t="s">
        <v>3352</v>
      </c>
      <c r="N2267" s="30"/>
      <c r="P2267" s="30"/>
      <c r="Q2267" s="30"/>
      <c r="R2267" s="30"/>
      <c r="S2267" s="30"/>
    </row>
    <row r="2268" spans="1:19" x14ac:dyDescent="0.25">
      <c r="A2268" t="s">
        <v>5669</v>
      </c>
      <c r="B2268" t="s">
        <v>5867</v>
      </c>
      <c r="C2268" t="s">
        <v>568</v>
      </c>
      <c r="D2268" t="str">
        <f>VLOOKUP(C2268,'Programas-Mestrado'!$C:$D,2,0)</f>
        <v>PPGEEs</v>
      </c>
      <c r="E2268" t="s">
        <v>517</v>
      </c>
      <c r="F2268" s="10">
        <v>43525</v>
      </c>
      <c r="G2268" s="10">
        <v>44985</v>
      </c>
      <c r="H2268" t="s">
        <v>987</v>
      </c>
      <c r="I2268" t="s">
        <v>7233</v>
      </c>
      <c r="J2268" t="s">
        <v>1024</v>
      </c>
      <c r="K2268" t="s">
        <v>3352</v>
      </c>
      <c r="N2268" s="30"/>
      <c r="P2268" s="30"/>
      <c r="Q2268" s="30"/>
      <c r="R2268" s="30"/>
      <c r="S2268" s="30"/>
    </row>
    <row r="2269" spans="1:19" x14ac:dyDescent="0.25">
      <c r="A2269" t="s">
        <v>3105</v>
      </c>
      <c r="B2269" t="s">
        <v>3248</v>
      </c>
      <c r="C2269" t="s">
        <v>568</v>
      </c>
      <c r="D2269" t="str">
        <f>VLOOKUP(C2269,'Programas-Mestrado'!$C:$D,2,0)</f>
        <v>PPGEEs</v>
      </c>
      <c r="E2269" t="s">
        <v>517</v>
      </c>
      <c r="F2269" s="10">
        <v>43525</v>
      </c>
      <c r="G2269" s="10">
        <v>43708</v>
      </c>
      <c r="H2269" t="s">
        <v>987</v>
      </c>
      <c r="I2269" t="s">
        <v>7233</v>
      </c>
      <c r="J2269" t="s">
        <v>1025</v>
      </c>
      <c r="K2269" t="s">
        <v>3352</v>
      </c>
      <c r="N2269" s="30"/>
      <c r="P2269" s="30"/>
      <c r="Q2269" s="30"/>
      <c r="R2269" s="30"/>
      <c r="S2269" s="30"/>
    </row>
    <row r="2270" spans="1:19" x14ac:dyDescent="0.25">
      <c r="A2270" t="s">
        <v>3618</v>
      </c>
      <c r="B2270" t="s">
        <v>3694</v>
      </c>
      <c r="C2270" t="s">
        <v>568</v>
      </c>
      <c r="D2270" t="str">
        <f>VLOOKUP(C2270,'Programas-Mestrado'!$C:$D,2,0)</f>
        <v>PPGEEs</v>
      </c>
      <c r="E2270" t="s">
        <v>517</v>
      </c>
      <c r="F2270" s="10">
        <v>44256</v>
      </c>
      <c r="G2270" s="10">
        <v>44620</v>
      </c>
      <c r="H2270" t="s">
        <v>987</v>
      </c>
      <c r="I2270" t="s">
        <v>7233</v>
      </c>
      <c r="J2270" t="s">
        <v>1026</v>
      </c>
      <c r="K2270" t="s">
        <v>3352</v>
      </c>
      <c r="N2270" s="30"/>
      <c r="P2270" s="30"/>
      <c r="Q2270" s="30"/>
      <c r="R2270" s="30"/>
      <c r="S2270" s="30"/>
    </row>
    <row r="2271" spans="1:19" x14ac:dyDescent="0.25">
      <c r="A2271" t="s">
        <v>2563</v>
      </c>
      <c r="B2271" t="s">
        <v>2821</v>
      </c>
      <c r="C2271" t="s">
        <v>568</v>
      </c>
      <c r="D2271" t="str">
        <f>VLOOKUP(C2271,'Programas-Mestrado'!$C:$D,2,0)</f>
        <v>PPGEEs</v>
      </c>
      <c r="E2271" t="s">
        <v>517</v>
      </c>
      <c r="F2271" s="10">
        <v>43525</v>
      </c>
      <c r="G2271" s="10">
        <v>44865</v>
      </c>
      <c r="H2271" t="s">
        <v>987</v>
      </c>
      <c r="I2271" t="s">
        <v>7233</v>
      </c>
      <c r="J2271" t="s">
        <v>1024</v>
      </c>
      <c r="K2271" t="s">
        <v>3352</v>
      </c>
      <c r="N2271" s="30"/>
      <c r="P2271" s="30"/>
      <c r="Q2271" s="30"/>
      <c r="R2271" s="30"/>
      <c r="S2271" s="30"/>
    </row>
    <row r="2272" spans="1:19" x14ac:dyDescent="0.25">
      <c r="A2272" t="s">
        <v>2564</v>
      </c>
      <c r="B2272" t="s">
        <v>2822</v>
      </c>
      <c r="C2272" t="s">
        <v>568</v>
      </c>
      <c r="D2272" t="str">
        <f>VLOOKUP(C2272,'Programas-Mestrado'!$C:$D,2,0)</f>
        <v>PPGEEs</v>
      </c>
      <c r="E2272" t="s">
        <v>517</v>
      </c>
      <c r="F2272" s="10">
        <v>43525</v>
      </c>
      <c r="G2272" s="10">
        <v>44530</v>
      </c>
      <c r="H2272" t="s">
        <v>987</v>
      </c>
      <c r="I2272" t="s">
        <v>7233</v>
      </c>
      <c r="J2272" t="s">
        <v>1024</v>
      </c>
      <c r="K2272" t="s">
        <v>3352</v>
      </c>
      <c r="N2272" s="30"/>
      <c r="P2272" s="30"/>
      <c r="Q2272" s="30"/>
      <c r="R2272" s="30"/>
      <c r="S2272" s="30"/>
    </row>
    <row r="2273" spans="1:19" x14ac:dyDescent="0.25">
      <c r="A2273" t="s">
        <v>2565</v>
      </c>
      <c r="B2273" t="s">
        <v>2823</v>
      </c>
      <c r="C2273" t="s">
        <v>568</v>
      </c>
      <c r="D2273" t="str">
        <f>VLOOKUP(C2273,'Programas-Mestrado'!$C:$D,2,0)</f>
        <v>PPGEEs</v>
      </c>
      <c r="E2273" t="s">
        <v>258</v>
      </c>
      <c r="F2273" s="10">
        <v>43525</v>
      </c>
      <c r="G2273" s="10">
        <v>44012</v>
      </c>
      <c r="H2273" t="s">
        <v>987</v>
      </c>
      <c r="I2273" t="s">
        <v>7233</v>
      </c>
      <c r="J2273" t="s">
        <v>1023</v>
      </c>
      <c r="K2273" t="s">
        <v>3352</v>
      </c>
      <c r="N2273" s="30"/>
      <c r="P2273" s="30"/>
      <c r="Q2273" s="30"/>
      <c r="R2273" s="30"/>
      <c r="S2273" s="30"/>
    </row>
    <row r="2274" spans="1:19" x14ac:dyDescent="0.25">
      <c r="A2274" t="s">
        <v>3106</v>
      </c>
      <c r="B2274" t="s">
        <v>3249</v>
      </c>
      <c r="C2274" t="s">
        <v>568</v>
      </c>
      <c r="D2274" t="str">
        <f>VLOOKUP(C2274,'Programas-Mestrado'!$C:$D,2,0)</f>
        <v>PPGEEs</v>
      </c>
      <c r="E2274" t="s">
        <v>258</v>
      </c>
      <c r="F2274" s="10">
        <v>43525</v>
      </c>
      <c r="G2274" s="10">
        <v>43890</v>
      </c>
      <c r="H2274" t="s">
        <v>987</v>
      </c>
      <c r="I2274" t="s">
        <v>7233</v>
      </c>
      <c r="J2274" t="s">
        <v>1024</v>
      </c>
      <c r="K2274" t="s">
        <v>3352</v>
      </c>
      <c r="N2274" s="30"/>
      <c r="P2274" s="30"/>
      <c r="Q2274" s="30"/>
      <c r="R2274" s="30"/>
      <c r="S2274" s="30"/>
    </row>
    <row r="2275" spans="1:19" x14ac:dyDescent="0.25">
      <c r="A2275" t="s">
        <v>2566</v>
      </c>
      <c r="B2275" t="s">
        <v>2824</v>
      </c>
      <c r="C2275" t="s">
        <v>568</v>
      </c>
      <c r="D2275" t="str">
        <f>VLOOKUP(C2275,'Programas-Mestrado'!$C:$D,2,0)</f>
        <v>PPGEEs</v>
      </c>
      <c r="E2275" t="s">
        <v>258</v>
      </c>
      <c r="F2275" s="10">
        <v>43891</v>
      </c>
      <c r="G2275" s="10">
        <v>44712</v>
      </c>
      <c r="H2275" t="s">
        <v>987</v>
      </c>
      <c r="I2275" t="s">
        <v>7233</v>
      </c>
      <c r="J2275" t="s">
        <v>1025</v>
      </c>
      <c r="K2275" t="s">
        <v>3352</v>
      </c>
      <c r="N2275" s="30"/>
      <c r="P2275" s="30"/>
      <c r="Q2275" s="30"/>
      <c r="R2275" s="30"/>
      <c r="S2275" s="30"/>
    </row>
    <row r="2276" spans="1:19" x14ac:dyDescent="0.25">
      <c r="A2276" t="s">
        <v>2567</v>
      </c>
      <c r="B2276" t="s">
        <v>2825</v>
      </c>
      <c r="C2276" t="s">
        <v>568</v>
      </c>
      <c r="D2276" t="str">
        <f>VLOOKUP(C2276,'Programas-Mestrado'!$C:$D,2,0)</f>
        <v>PPGEEs</v>
      </c>
      <c r="E2276" t="s">
        <v>258</v>
      </c>
      <c r="F2276" s="10">
        <v>43525</v>
      </c>
      <c r="G2276" s="10">
        <v>44347</v>
      </c>
      <c r="H2276" t="s">
        <v>987</v>
      </c>
      <c r="I2276" t="s">
        <v>7233</v>
      </c>
      <c r="J2276" t="s">
        <v>1024</v>
      </c>
      <c r="K2276" t="s">
        <v>3352</v>
      </c>
      <c r="N2276" s="30"/>
      <c r="P2276" s="30"/>
      <c r="Q2276" s="30"/>
      <c r="R2276" s="30"/>
      <c r="S2276" s="30"/>
    </row>
    <row r="2277" spans="1:19" x14ac:dyDescent="0.25">
      <c r="A2277" t="s">
        <v>5670</v>
      </c>
      <c r="B2277" t="s">
        <v>5868</v>
      </c>
      <c r="C2277" t="s">
        <v>568</v>
      </c>
      <c r="D2277" t="str">
        <f>VLOOKUP(C2277,'Programas-Mestrado'!$C:$D,2,0)</f>
        <v>PPGEEs</v>
      </c>
      <c r="E2277" t="s">
        <v>258</v>
      </c>
      <c r="F2277" s="10">
        <v>44348</v>
      </c>
      <c r="G2277" s="10">
        <v>44985</v>
      </c>
      <c r="H2277" t="s">
        <v>987</v>
      </c>
      <c r="I2277" t="s">
        <v>7233</v>
      </c>
      <c r="J2277" t="s">
        <v>1024</v>
      </c>
      <c r="K2277" t="s">
        <v>3352</v>
      </c>
      <c r="N2277" s="30"/>
      <c r="P2277" s="30"/>
      <c r="Q2277" s="30"/>
      <c r="R2277" s="30"/>
      <c r="S2277" s="30"/>
    </row>
    <row r="2278" spans="1:19" x14ac:dyDescent="0.25">
      <c r="A2278" t="s">
        <v>5671</v>
      </c>
      <c r="B2278" t="s">
        <v>5869</v>
      </c>
      <c r="C2278" t="s">
        <v>568</v>
      </c>
      <c r="D2278" t="str">
        <f>VLOOKUP(C2278,'Programas-Mestrado'!$C:$D,2,0)</f>
        <v>PPGEEs</v>
      </c>
      <c r="E2278" t="s">
        <v>258</v>
      </c>
      <c r="F2278" s="10">
        <v>44652</v>
      </c>
      <c r="G2278" s="10">
        <v>44985</v>
      </c>
      <c r="H2278" t="s">
        <v>987</v>
      </c>
      <c r="I2278" t="s">
        <v>7233</v>
      </c>
      <c r="J2278" t="s">
        <v>1024</v>
      </c>
      <c r="K2278" t="s">
        <v>3352</v>
      </c>
      <c r="N2278" s="30"/>
      <c r="P2278" s="30"/>
      <c r="Q2278" s="30"/>
      <c r="R2278" s="30"/>
      <c r="S2278" s="30"/>
    </row>
    <row r="2279" spans="1:19" x14ac:dyDescent="0.25">
      <c r="A2279" t="s">
        <v>2568</v>
      </c>
      <c r="B2279" t="s">
        <v>2826</v>
      </c>
      <c r="C2279" t="s">
        <v>568</v>
      </c>
      <c r="D2279" t="str">
        <f>VLOOKUP(C2279,'Programas-Mestrado'!$C:$D,2,0)</f>
        <v>PPGEEs</v>
      </c>
      <c r="E2279" t="s">
        <v>258</v>
      </c>
      <c r="F2279" s="10">
        <v>43525</v>
      </c>
      <c r="G2279" s="10">
        <v>44439</v>
      </c>
      <c r="H2279" t="s">
        <v>987</v>
      </c>
      <c r="I2279" t="s">
        <v>7233</v>
      </c>
      <c r="J2279" t="s">
        <v>1024</v>
      </c>
      <c r="K2279" t="s">
        <v>3352</v>
      </c>
      <c r="N2279" s="30"/>
      <c r="P2279" s="30"/>
      <c r="Q2279" s="30"/>
      <c r="R2279" s="30"/>
      <c r="S2279" s="30"/>
    </row>
    <row r="2280" spans="1:19" x14ac:dyDescent="0.25">
      <c r="A2280" t="s">
        <v>2569</v>
      </c>
      <c r="B2280" t="s">
        <v>2827</v>
      </c>
      <c r="C2280" t="s">
        <v>568</v>
      </c>
      <c r="D2280" t="str">
        <f>VLOOKUP(C2280,'Programas-Mestrado'!$C:$D,2,0)</f>
        <v>PPGEEs</v>
      </c>
      <c r="E2280" t="s">
        <v>258</v>
      </c>
      <c r="F2280" s="10">
        <v>43525</v>
      </c>
      <c r="G2280" s="10">
        <v>44439</v>
      </c>
      <c r="H2280" t="s">
        <v>987</v>
      </c>
      <c r="I2280" t="s">
        <v>7233</v>
      </c>
      <c r="J2280" t="s">
        <v>1024</v>
      </c>
      <c r="K2280" t="s">
        <v>3352</v>
      </c>
      <c r="N2280" s="30"/>
      <c r="P2280" s="30"/>
      <c r="Q2280" s="30"/>
      <c r="R2280" s="30"/>
      <c r="S2280" s="30"/>
    </row>
    <row r="2281" spans="1:19" x14ac:dyDescent="0.25">
      <c r="A2281" t="s">
        <v>2570</v>
      </c>
      <c r="B2281" t="s">
        <v>2828</v>
      </c>
      <c r="C2281" t="s">
        <v>568</v>
      </c>
      <c r="D2281" t="str">
        <f>VLOOKUP(C2281,'Programas-Mestrado'!$C:$D,2,0)</f>
        <v>PPGEEs</v>
      </c>
      <c r="E2281" t="s">
        <v>258</v>
      </c>
      <c r="F2281" s="10">
        <v>43891</v>
      </c>
      <c r="G2281" s="10">
        <v>44651</v>
      </c>
      <c r="H2281" t="s">
        <v>987</v>
      </c>
      <c r="I2281" t="s">
        <v>7233</v>
      </c>
      <c r="J2281" t="s">
        <v>1024</v>
      </c>
      <c r="K2281" t="s">
        <v>3352</v>
      </c>
      <c r="N2281" s="30"/>
      <c r="P2281" s="30"/>
      <c r="Q2281" s="30"/>
      <c r="R2281" s="30"/>
      <c r="S2281" s="30"/>
    </row>
    <row r="2282" spans="1:19" x14ac:dyDescent="0.25">
      <c r="A2282" t="s">
        <v>3107</v>
      </c>
      <c r="B2282" t="s">
        <v>3250</v>
      </c>
      <c r="C2282" t="s">
        <v>568</v>
      </c>
      <c r="D2282" t="str">
        <f>VLOOKUP(C2282,'Programas-Mestrado'!$C:$D,2,0)</f>
        <v>PPGEEs</v>
      </c>
      <c r="E2282" t="s">
        <v>258</v>
      </c>
      <c r="F2282" s="10">
        <v>43556</v>
      </c>
      <c r="G2282" s="10">
        <v>43861</v>
      </c>
      <c r="H2282" t="s">
        <v>987</v>
      </c>
      <c r="I2282" t="s">
        <v>7233</v>
      </c>
      <c r="J2282" t="s">
        <v>1023</v>
      </c>
      <c r="K2282" t="s">
        <v>3352</v>
      </c>
      <c r="N2282" s="30"/>
      <c r="P2282" s="30"/>
      <c r="Q2282" s="30"/>
      <c r="R2282" s="30"/>
      <c r="S2282" s="30"/>
    </row>
    <row r="2283" spans="1:19" x14ac:dyDescent="0.25">
      <c r="A2283" t="s">
        <v>5345</v>
      </c>
      <c r="B2283" t="s">
        <v>5492</v>
      </c>
      <c r="C2283" t="s">
        <v>568</v>
      </c>
      <c r="D2283" t="str">
        <f>VLOOKUP(C2283,'Programas-Mestrado'!$C:$D,2,0)</f>
        <v>PPGEEs</v>
      </c>
      <c r="E2283" t="s">
        <v>258</v>
      </c>
      <c r="F2283" s="10">
        <v>44986</v>
      </c>
      <c r="G2283" s="10">
        <v>45382</v>
      </c>
      <c r="H2283" t="s">
        <v>987</v>
      </c>
      <c r="I2283" t="s">
        <v>7233</v>
      </c>
      <c r="J2283" t="s">
        <v>1025</v>
      </c>
      <c r="K2283" t="s">
        <v>3352</v>
      </c>
      <c r="N2283" s="30"/>
      <c r="P2283" s="30"/>
      <c r="Q2283" s="30"/>
      <c r="R2283" s="30"/>
      <c r="S2283" s="30"/>
    </row>
    <row r="2284" spans="1:19" x14ac:dyDescent="0.25">
      <c r="A2284" t="s">
        <v>4901</v>
      </c>
      <c r="B2284" t="s">
        <v>4946</v>
      </c>
      <c r="C2284" t="s">
        <v>568</v>
      </c>
      <c r="D2284" t="str">
        <f>VLOOKUP(C2284,'Programas-Mestrado'!$C:$D,2,0)</f>
        <v>PPGEEs</v>
      </c>
      <c r="E2284" t="s">
        <v>258</v>
      </c>
      <c r="F2284" s="10">
        <v>44774</v>
      </c>
      <c r="G2284" s="10">
        <v>44865</v>
      </c>
      <c r="H2284" t="s">
        <v>987</v>
      </c>
      <c r="I2284" t="s">
        <v>7233</v>
      </c>
      <c r="J2284" t="s">
        <v>1026</v>
      </c>
      <c r="K2284" t="s">
        <v>3352</v>
      </c>
      <c r="N2284" s="30"/>
      <c r="P2284" s="30"/>
      <c r="Q2284" s="30"/>
      <c r="R2284" s="30"/>
      <c r="S2284" s="30"/>
    </row>
    <row r="2285" spans="1:19" x14ac:dyDescent="0.25">
      <c r="A2285" t="s">
        <v>3108</v>
      </c>
      <c r="B2285" t="s">
        <v>3251</v>
      </c>
      <c r="C2285" t="s">
        <v>568</v>
      </c>
      <c r="D2285" t="str">
        <f>VLOOKUP(C2285,'Programas-Mestrado'!$C:$D,2,0)</f>
        <v>PPGEEs</v>
      </c>
      <c r="E2285" t="s">
        <v>258</v>
      </c>
      <c r="F2285" s="10">
        <v>43525</v>
      </c>
      <c r="G2285" s="10">
        <v>43890</v>
      </c>
      <c r="H2285" t="s">
        <v>987</v>
      </c>
      <c r="I2285" t="s">
        <v>7233</v>
      </c>
      <c r="J2285" t="s">
        <v>1024</v>
      </c>
      <c r="K2285" t="s">
        <v>3352</v>
      </c>
      <c r="N2285" s="30"/>
      <c r="P2285" s="30"/>
      <c r="Q2285" s="30"/>
      <c r="R2285" s="30"/>
      <c r="S2285" s="30"/>
    </row>
    <row r="2286" spans="1:19" x14ac:dyDescent="0.25">
      <c r="A2286" t="s">
        <v>2571</v>
      </c>
      <c r="B2286" t="s">
        <v>2829</v>
      </c>
      <c r="C2286" t="s">
        <v>568</v>
      </c>
      <c r="D2286" t="str">
        <f>VLOOKUP(C2286,'Programas-Mestrado'!$C:$D,2,0)</f>
        <v>PPGEEs</v>
      </c>
      <c r="E2286" t="s">
        <v>258</v>
      </c>
      <c r="F2286" s="10">
        <v>43891</v>
      </c>
      <c r="G2286" s="10">
        <v>44712</v>
      </c>
      <c r="H2286" t="s">
        <v>987</v>
      </c>
      <c r="I2286" t="s">
        <v>7233</v>
      </c>
      <c r="J2286" t="s">
        <v>1025</v>
      </c>
      <c r="K2286" t="s">
        <v>3352</v>
      </c>
      <c r="N2286" s="30"/>
      <c r="P2286" s="30"/>
      <c r="Q2286" s="30"/>
      <c r="R2286" s="30"/>
      <c r="S2286" s="30"/>
    </row>
    <row r="2287" spans="1:19" x14ac:dyDescent="0.25">
      <c r="A2287" t="s">
        <v>2572</v>
      </c>
      <c r="B2287" t="s">
        <v>2830</v>
      </c>
      <c r="C2287" t="s">
        <v>568</v>
      </c>
      <c r="D2287" t="str">
        <f>VLOOKUP(C2287,'Programas-Mestrado'!$C:$D,2,0)</f>
        <v>PPGEEs</v>
      </c>
      <c r="E2287" t="s">
        <v>258</v>
      </c>
      <c r="F2287" s="10">
        <v>43556</v>
      </c>
      <c r="G2287" s="10">
        <v>44347</v>
      </c>
      <c r="H2287" t="s">
        <v>987</v>
      </c>
      <c r="I2287" t="s">
        <v>7233</v>
      </c>
      <c r="J2287" t="s">
        <v>1025</v>
      </c>
      <c r="K2287" t="s">
        <v>3352</v>
      </c>
      <c r="N2287" s="30"/>
      <c r="P2287" s="30"/>
      <c r="Q2287" s="30"/>
      <c r="R2287" s="30"/>
      <c r="S2287" s="30"/>
    </row>
    <row r="2288" spans="1:19" x14ac:dyDescent="0.25">
      <c r="A2288" t="s">
        <v>3807</v>
      </c>
      <c r="B2288" t="s">
        <v>3836</v>
      </c>
      <c r="C2288" t="s">
        <v>568</v>
      </c>
      <c r="D2288" t="str">
        <f>VLOOKUP(C2288,'Programas-Mestrado'!$C:$D,2,0)</f>
        <v>PPGEEs</v>
      </c>
      <c r="E2288" t="s">
        <v>258</v>
      </c>
      <c r="F2288" s="10">
        <v>44287</v>
      </c>
      <c r="G2288" s="10">
        <v>44620</v>
      </c>
      <c r="H2288" t="s">
        <v>987</v>
      </c>
      <c r="I2288" t="s">
        <v>7233</v>
      </c>
      <c r="J2288" t="s">
        <v>1024</v>
      </c>
      <c r="K2288" t="s">
        <v>3352</v>
      </c>
      <c r="N2288" s="30"/>
      <c r="P2288" s="30"/>
      <c r="Q2288" s="30"/>
      <c r="R2288" s="30"/>
      <c r="S2288" s="30"/>
    </row>
    <row r="2289" spans="1:19" x14ac:dyDescent="0.25">
      <c r="A2289" t="s">
        <v>3948</v>
      </c>
      <c r="B2289" t="s">
        <v>3956</v>
      </c>
      <c r="C2289" t="s">
        <v>568</v>
      </c>
      <c r="D2289" t="str">
        <f>VLOOKUP(C2289,'Programas-Mestrado'!$C:$D,2,0)</f>
        <v>PPGEEs</v>
      </c>
      <c r="E2289" t="s">
        <v>258</v>
      </c>
      <c r="F2289" s="10">
        <v>44348</v>
      </c>
      <c r="G2289" s="10">
        <v>44377</v>
      </c>
      <c r="H2289" t="s">
        <v>987</v>
      </c>
      <c r="I2289" t="s">
        <v>7233</v>
      </c>
      <c r="J2289" t="s">
        <v>1027</v>
      </c>
      <c r="K2289" t="s">
        <v>3352</v>
      </c>
      <c r="N2289" s="30"/>
      <c r="P2289" s="30"/>
      <c r="Q2289" s="30"/>
      <c r="R2289" s="30"/>
      <c r="S2289" s="30"/>
    </row>
    <row r="2290" spans="1:19" x14ac:dyDescent="0.25">
      <c r="A2290" t="s">
        <v>3948</v>
      </c>
      <c r="B2290" t="s">
        <v>4167</v>
      </c>
      <c r="C2290" t="s">
        <v>568</v>
      </c>
      <c r="D2290" t="str">
        <f>VLOOKUP(C2290,'Programas-Mestrado'!$C:$D,2,0)</f>
        <v>PPGEEs</v>
      </c>
      <c r="E2290" t="s">
        <v>258</v>
      </c>
      <c r="F2290" s="10">
        <v>44440</v>
      </c>
      <c r="G2290" s="10">
        <v>44773</v>
      </c>
      <c r="H2290" t="s">
        <v>987</v>
      </c>
      <c r="I2290" t="s">
        <v>7233</v>
      </c>
      <c r="J2290" t="s">
        <v>1023</v>
      </c>
      <c r="K2290" t="s">
        <v>3352</v>
      </c>
      <c r="N2290" s="30"/>
      <c r="P2290" s="30"/>
      <c r="Q2290" s="30"/>
      <c r="R2290" s="30"/>
      <c r="S2290" s="30"/>
    </row>
    <row r="2291" spans="1:19" x14ac:dyDescent="0.25">
      <c r="A2291" t="s">
        <v>4738</v>
      </c>
      <c r="B2291" t="s">
        <v>4762</v>
      </c>
      <c r="C2291" t="s">
        <v>568</v>
      </c>
      <c r="D2291" t="str">
        <f>VLOOKUP(C2291,'Programas-Mestrado'!$C:$D,2,0)</f>
        <v>PPGEEs</v>
      </c>
      <c r="E2291" t="s">
        <v>258</v>
      </c>
      <c r="F2291" s="10">
        <v>44713</v>
      </c>
      <c r="G2291" s="10">
        <v>44865</v>
      </c>
      <c r="H2291" t="s">
        <v>987</v>
      </c>
      <c r="I2291" t="s">
        <v>7233</v>
      </c>
      <c r="J2291" t="s">
        <v>1026</v>
      </c>
      <c r="K2291" t="s">
        <v>3352</v>
      </c>
      <c r="N2291" s="30"/>
      <c r="P2291" s="30"/>
      <c r="Q2291" s="30"/>
      <c r="R2291" s="30"/>
      <c r="S2291" s="30"/>
    </row>
    <row r="2292" spans="1:19" x14ac:dyDescent="0.25">
      <c r="A2292" t="s">
        <v>5346</v>
      </c>
      <c r="B2292" t="s">
        <v>5493</v>
      </c>
      <c r="C2292" t="s">
        <v>568</v>
      </c>
      <c r="D2292" t="str">
        <f>VLOOKUP(C2292,'Programas-Mestrado'!$C:$D,2,0)</f>
        <v>PPGEEs</v>
      </c>
      <c r="E2292" t="s">
        <v>258</v>
      </c>
      <c r="F2292" s="10">
        <v>44986</v>
      </c>
      <c r="G2292" s="10">
        <v>45322</v>
      </c>
      <c r="H2292" t="s">
        <v>987</v>
      </c>
      <c r="I2292" t="s">
        <v>7233</v>
      </c>
      <c r="J2292" t="s">
        <v>1026</v>
      </c>
      <c r="K2292" t="s">
        <v>3352</v>
      </c>
      <c r="N2292" s="30"/>
      <c r="P2292" s="30"/>
      <c r="Q2292" s="30"/>
      <c r="R2292" s="30"/>
      <c r="S2292" s="30"/>
    </row>
    <row r="2293" spans="1:19" x14ac:dyDescent="0.25">
      <c r="A2293" t="s">
        <v>2573</v>
      </c>
      <c r="B2293" t="s">
        <v>2831</v>
      </c>
      <c r="C2293" t="s">
        <v>568</v>
      </c>
      <c r="D2293" t="str">
        <f>VLOOKUP(C2293,'Programas-Mestrado'!$C:$D,2,0)</f>
        <v>PPGEEs</v>
      </c>
      <c r="E2293" t="s">
        <v>258</v>
      </c>
      <c r="F2293" s="10">
        <v>43891</v>
      </c>
      <c r="G2293" s="10">
        <v>44620</v>
      </c>
      <c r="H2293" t="s">
        <v>987</v>
      </c>
      <c r="I2293" t="s">
        <v>7233</v>
      </c>
      <c r="J2293" t="s">
        <v>1024</v>
      </c>
      <c r="K2293" t="s">
        <v>3352</v>
      </c>
      <c r="N2293" s="30"/>
      <c r="P2293" s="30"/>
      <c r="Q2293" s="30"/>
      <c r="R2293" s="30"/>
      <c r="S2293" s="30"/>
    </row>
    <row r="2294" spans="1:19" x14ac:dyDescent="0.25">
      <c r="A2294" t="s">
        <v>4627</v>
      </c>
      <c r="B2294" t="s">
        <v>4660</v>
      </c>
      <c r="C2294" t="s">
        <v>568</v>
      </c>
      <c r="D2294" t="str">
        <f>VLOOKUP(C2294,'Programas-Mestrado'!$C:$D,2,0)</f>
        <v>PPGEEs</v>
      </c>
      <c r="E2294" t="s">
        <v>258</v>
      </c>
      <c r="F2294" s="10">
        <v>44652</v>
      </c>
      <c r="G2294" s="10">
        <v>45351</v>
      </c>
      <c r="H2294" t="s">
        <v>987</v>
      </c>
      <c r="I2294" t="s">
        <v>7233</v>
      </c>
      <c r="J2294" t="s">
        <v>1024</v>
      </c>
      <c r="K2294" t="s">
        <v>3352</v>
      </c>
      <c r="N2294" s="30"/>
      <c r="P2294" s="30"/>
      <c r="Q2294" s="30"/>
      <c r="R2294" s="30"/>
      <c r="S2294" s="30"/>
    </row>
    <row r="2295" spans="1:19" x14ac:dyDescent="0.25">
      <c r="A2295" t="s">
        <v>3109</v>
      </c>
      <c r="B2295" t="s">
        <v>3252</v>
      </c>
      <c r="C2295" t="s">
        <v>568</v>
      </c>
      <c r="D2295" t="str">
        <f>VLOOKUP(C2295,'Programas-Mestrado'!$C:$D,2,0)</f>
        <v>PPGEEs</v>
      </c>
      <c r="E2295" t="s">
        <v>258</v>
      </c>
      <c r="F2295" s="10">
        <v>43525</v>
      </c>
      <c r="G2295" s="10">
        <v>43890</v>
      </c>
      <c r="H2295" t="s">
        <v>987</v>
      </c>
      <c r="I2295" t="s">
        <v>7233</v>
      </c>
      <c r="J2295" t="s">
        <v>1025</v>
      </c>
      <c r="K2295" t="s">
        <v>3352</v>
      </c>
      <c r="N2295" s="30"/>
      <c r="P2295" s="30"/>
      <c r="Q2295" s="30"/>
      <c r="R2295" s="30"/>
      <c r="S2295" s="30"/>
    </row>
    <row r="2296" spans="1:19" x14ac:dyDescent="0.25">
      <c r="A2296" t="s">
        <v>3110</v>
      </c>
      <c r="B2296" t="s">
        <v>3253</v>
      </c>
      <c r="C2296" t="s">
        <v>568</v>
      </c>
      <c r="D2296" t="str">
        <f>VLOOKUP(C2296,'Programas-Mestrado'!$C:$D,2,0)</f>
        <v>PPGEEs</v>
      </c>
      <c r="E2296" t="s">
        <v>258</v>
      </c>
      <c r="F2296" s="10">
        <v>43525</v>
      </c>
      <c r="G2296" s="10">
        <v>43890</v>
      </c>
      <c r="H2296" t="s">
        <v>987</v>
      </c>
      <c r="I2296" t="s">
        <v>7233</v>
      </c>
      <c r="J2296" t="s">
        <v>1024</v>
      </c>
      <c r="K2296" t="s">
        <v>3352</v>
      </c>
      <c r="N2296" s="30"/>
      <c r="P2296" s="30"/>
      <c r="Q2296" s="30"/>
      <c r="R2296" s="30"/>
      <c r="S2296" s="30"/>
    </row>
    <row r="2297" spans="1:19" x14ac:dyDescent="0.25">
      <c r="A2297" t="s">
        <v>4628</v>
      </c>
      <c r="B2297" t="s">
        <v>4661</v>
      </c>
      <c r="C2297" t="s">
        <v>568</v>
      </c>
      <c r="D2297" t="str">
        <f>VLOOKUP(C2297,'Programas-Mestrado'!$C:$D,2,0)</f>
        <v>PPGEEs</v>
      </c>
      <c r="E2297" t="s">
        <v>258</v>
      </c>
      <c r="F2297" s="10">
        <v>44652</v>
      </c>
      <c r="G2297" s="10">
        <v>45382</v>
      </c>
      <c r="H2297" t="s">
        <v>987</v>
      </c>
      <c r="I2297" t="s">
        <v>7233</v>
      </c>
      <c r="J2297" t="s">
        <v>1024</v>
      </c>
      <c r="K2297" t="s">
        <v>3352</v>
      </c>
      <c r="N2297" s="30"/>
      <c r="P2297" s="30"/>
      <c r="Q2297" s="30"/>
      <c r="R2297" s="30"/>
      <c r="S2297" s="30"/>
    </row>
    <row r="2298" spans="1:19" x14ac:dyDescent="0.25">
      <c r="A2298" t="s">
        <v>4767</v>
      </c>
      <c r="B2298" t="s">
        <v>4662</v>
      </c>
      <c r="C2298" t="s">
        <v>568</v>
      </c>
      <c r="D2298" t="str">
        <f>VLOOKUP(C2298,'Programas-Mestrado'!$C:$D,2,0)</f>
        <v>PPGEEs</v>
      </c>
      <c r="E2298" t="s">
        <v>258</v>
      </c>
      <c r="F2298" s="10">
        <v>44652</v>
      </c>
      <c r="G2298" s="10">
        <v>45351</v>
      </c>
      <c r="H2298" t="s">
        <v>987</v>
      </c>
      <c r="I2298" t="s">
        <v>7233</v>
      </c>
      <c r="J2298" t="s">
        <v>1024</v>
      </c>
      <c r="K2298" t="s">
        <v>3352</v>
      </c>
      <c r="N2298" s="30"/>
      <c r="P2298" s="30"/>
      <c r="Q2298" s="30"/>
      <c r="R2298" s="30"/>
      <c r="S2298" s="30"/>
    </row>
    <row r="2299" spans="1:19" x14ac:dyDescent="0.25">
      <c r="A2299" t="s">
        <v>3379</v>
      </c>
      <c r="B2299" t="s">
        <v>3380</v>
      </c>
      <c r="C2299" t="s">
        <v>568</v>
      </c>
      <c r="D2299" t="str">
        <f>VLOOKUP(C2299,'Programas-Mestrado'!$C:$D,2,0)</f>
        <v>PPGEEs</v>
      </c>
      <c r="E2299" t="s">
        <v>258</v>
      </c>
      <c r="F2299" s="10">
        <v>44013</v>
      </c>
      <c r="G2299" s="10">
        <v>44286</v>
      </c>
      <c r="H2299" t="s">
        <v>987</v>
      </c>
      <c r="I2299" t="s">
        <v>7233</v>
      </c>
      <c r="J2299" t="s">
        <v>1023</v>
      </c>
      <c r="K2299" t="s">
        <v>3352</v>
      </c>
      <c r="N2299" s="30"/>
      <c r="P2299" s="30"/>
      <c r="Q2299" s="30"/>
      <c r="R2299" s="30"/>
      <c r="S2299" s="30"/>
    </row>
    <row r="2300" spans="1:19" x14ac:dyDescent="0.25">
      <c r="A2300" t="s">
        <v>3111</v>
      </c>
      <c r="B2300" t="s">
        <v>3254</v>
      </c>
      <c r="C2300" t="s">
        <v>568</v>
      </c>
      <c r="D2300" t="str">
        <f>VLOOKUP(C2300,'Programas-Mestrado'!$C:$D,2,0)</f>
        <v>PPGEEs</v>
      </c>
      <c r="E2300" t="s">
        <v>258</v>
      </c>
      <c r="F2300" s="10">
        <v>43525</v>
      </c>
      <c r="G2300" s="10">
        <v>43799</v>
      </c>
      <c r="H2300" t="s">
        <v>987</v>
      </c>
      <c r="I2300" t="s">
        <v>7233</v>
      </c>
      <c r="J2300" t="s">
        <v>1023</v>
      </c>
      <c r="K2300" t="s">
        <v>3352</v>
      </c>
      <c r="N2300" s="30"/>
      <c r="P2300" s="30"/>
      <c r="Q2300" s="30"/>
      <c r="R2300" s="30"/>
      <c r="S2300" s="30"/>
    </row>
    <row r="2301" spans="1:19" x14ac:dyDescent="0.25">
      <c r="A2301" t="s">
        <v>2574</v>
      </c>
      <c r="B2301" t="s">
        <v>2832</v>
      </c>
      <c r="C2301" t="s">
        <v>568</v>
      </c>
      <c r="D2301" t="str">
        <f>VLOOKUP(C2301,'Programas-Mestrado'!$C:$D,2,0)</f>
        <v>PPGEEs</v>
      </c>
      <c r="E2301" t="s">
        <v>258</v>
      </c>
      <c r="F2301" s="10">
        <v>43891</v>
      </c>
      <c r="G2301" s="10">
        <v>44804</v>
      </c>
      <c r="H2301" t="s">
        <v>987</v>
      </c>
      <c r="I2301" t="s">
        <v>7233</v>
      </c>
      <c r="J2301" t="s">
        <v>1025</v>
      </c>
      <c r="K2301" t="s">
        <v>3352</v>
      </c>
      <c r="N2301" s="30"/>
      <c r="P2301" s="30"/>
      <c r="Q2301" s="30"/>
      <c r="R2301" s="30"/>
      <c r="S2301" s="30"/>
    </row>
    <row r="2302" spans="1:19" x14ac:dyDescent="0.25">
      <c r="A2302" t="s">
        <v>2575</v>
      </c>
      <c r="B2302" t="s">
        <v>2833</v>
      </c>
      <c r="C2302" t="s">
        <v>568</v>
      </c>
      <c r="D2302" t="str">
        <f>VLOOKUP(C2302,'Programas-Mestrado'!$C:$D,2,0)</f>
        <v>PPGEEs</v>
      </c>
      <c r="E2302" t="s">
        <v>258</v>
      </c>
      <c r="F2302" s="10">
        <v>43556</v>
      </c>
      <c r="G2302" s="10">
        <v>44347</v>
      </c>
      <c r="H2302" t="s">
        <v>987</v>
      </c>
      <c r="I2302" t="s">
        <v>7233</v>
      </c>
      <c r="J2302" t="s">
        <v>1027</v>
      </c>
      <c r="K2302" t="s">
        <v>3352</v>
      </c>
      <c r="N2302" s="30"/>
      <c r="P2302" s="30"/>
      <c r="Q2302" s="30"/>
      <c r="R2302" s="30"/>
      <c r="S2302" s="30"/>
    </row>
    <row r="2303" spans="1:19" x14ac:dyDescent="0.25">
      <c r="A2303" t="s">
        <v>2576</v>
      </c>
      <c r="B2303" t="s">
        <v>2834</v>
      </c>
      <c r="C2303" t="s">
        <v>568</v>
      </c>
      <c r="D2303" t="str">
        <f>VLOOKUP(C2303,'Programas-Mestrado'!$C:$D,2,0)</f>
        <v>PPGEEs</v>
      </c>
      <c r="E2303" t="s">
        <v>258</v>
      </c>
      <c r="F2303" s="10">
        <v>43525</v>
      </c>
      <c r="G2303" s="10">
        <v>44347</v>
      </c>
      <c r="H2303" t="s">
        <v>987</v>
      </c>
      <c r="I2303" t="s">
        <v>7233</v>
      </c>
      <c r="J2303" t="s">
        <v>1024</v>
      </c>
      <c r="K2303" t="s">
        <v>3352</v>
      </c>
      <c r="N2303" s="30"/>
      <c r="P2303" s="30"/>
      <c r="Q2303" s="30"/>
      <c r="R2303" s="30"/>
      <c r="S2303" s="30"/>
    </row>
    <row r="2304" spans="1:19" x14ac:dyDescent="0.25">
      <c r="A2304" t="s">
        <v>4629</v>
      </c>
      <c r="B2304" t="s">
        <v>4663</v>
      </c>
      <c r="C2304" t="s">
        <v>568</v>
      </c>
      <c r="D2304" t="str">
        <f>VLOOKUP(C2304,'Programas-Mestrado'!$C:$D,2,0)</f>
        <v>PPGEEs</v>
      </c>
      <c r="E2304" t="s">
        <v>258</v>
      </c>
      <c r="F2304" s="10">
        <v>44652</v>
      </c>
      <c r="G2304" s="10">
        <v>45382</v>
      </c>
      <c r="H2304" t="s">
        <v>987</v>
      </c>
      <c r="I2304" t="s">
        <v>7233</v>
      </c>
      <c r="J2304" t="s">
        <v>1024</v>
      </c>
      <c r="K2304" t="s">
        <v>3352</v>
      </c>
      <c r="N2304" s="30"/>
      <c r="P2304" s="30"/>
      <c r="Q2304" s="30"/>
      <c r="R2304" s="30"/>
      <c r="S2304" s="30"/>
    </row>
    <row r="2305" spans="1:19" x14ac:dyDescent="0.25">
      <c r="A2305" t="s">
        <v>3112</v>
      </c>
      <c r="B2305" t="s">
        <v>3255</v>
      </c>
      <c r="C2305" t="s">
        <v>568</v>
      </c>
      <c r="D2305" t="str">
        <f>VLOOKUP(C2305,'Programas-Mestrado'!$C:$D,2,0)</f>
        <v>PPGEEs</v>
      </c>
      <c r="E2305" t="s">
        <v>258</v>
      </c>
      <c r="F2305" s="10">
        <v>43525</v>
      </c>
      <c r="G2305" s="10">
        <v>43646</v>
      </c>
      <c r="H2305" t="s">
        <v>987</v>
      </c>
      <c r="I2305" t="s">
        <v>7233</v>
      </c>
      <c r="J2305" t="s">
        <v>1024</v>
      </c>
      <c r="K2305" t="s">
        <v>3352</v>
      </c>
      <c r="N2305" s="30"/>
      <c r="P2305" s="30"/>
      <c r="Q2305" s="30"/>
      <c r="R2305" s="30"/>
      <c r="S2305" s="30"/>
    </row>
    <row r="2306" spans="1:19" x14ac:dyDescent="0.25">
      <c r="A2306" t="s">
        <v>4739</v>
      </c>
      <c r="B2306" t="s">
        <v>4763</v>
      </c>
      <c r="C2306" t="s">
        <v>568</v>
      </c>
      <c r="D2306" t="str">
        <f>VLOOKUP(C2306,'Programas-Mestrado'!$C:$D,2,0)</f>
        <v>PPGEEs</v>
      </c>
      <c r="E2306" t="s">
        <v>258</v>
      </c>
      <c r="F2306" s="10">
        <v>44713</v>
      </c>
      <c r="G2306" s="10">
        <v>44865</v>
      </c>
      <c r="H2306" t="s">
        <v>987</v>
      </c>
      <c r="I2306" t="s">
        <v>7233</v>
      </c>
      <c r="J2306" t="s">
        <v>1026</v>
      </c>
      <c r="K2306" t="s">
        <v>3352</v>
      </c>
      <c r="N2306" s="30"/>
      <c r="P2306" s="30"/>
      <c r="Q2306" s="30"/>
      <c r="R2306" s="30"/>
      <c r="S2306" s="30"/>
    </row>
    <row r="2307" spans="1:19" x14ac:dyDescent="0.25">
      <c r="A2307" t="s">
        <v>3968</v>
      </c>
      <c r="B2307" t="s">
        <v>3987</v>
      </c>
      <c r="C2307" t="s">
        <v>568</v>
      </c>
      <c r="D2307" t="str">
        <f>VLOOKUP(C2307,'Programas-Mestrado'!$C:$D,2,0)</f>
        <v>PPGEEs</v>
      </c>
      <c r="E2307" t="s">
        <v>258</v>
      </c>
      <c r="F2307" s="10">
        <v>44378</v>
      </c>
      <c r="G2307" s="10">
        <v>45077</v>
      </c>
      <c r="H2307" t="s">
        <v>987</v>
      </c>
      <c r="I2307" t="s">
        <v>7233</v>
      </c>
      <c r="J2307" t="s">
        <v>1025</v>
      </c>
      <c r="K2307" t="s">
        <v>3352</v>
      </c>
      <c r="N2307" s="30"/>
      <c r="P2307" s="30"/>
      <c r="Q2307" s="30"/>
      <c r="R2307" s="30"/>
      <c r="S2307" s="30"/>
    </row>
    <row r="2308" spans="1:19" x14ac:dyDescent="0.25">
      <c r="A2308" t="s">
        <v>3113</v>
      </c>
      <c r="B2308" t="s">
        <v>3256</v>
      </c>
      <c r="C2308" t="s">
        <v>568</v>
      </c>
      <c r="D2308" t="str">
        <f>VLOOKUP(C2308,'Programas-Mestrado'!$C:$D,2,0)</f>
        <v>PPGEEs</v>
      </c>
      <c r="E2308" t="s">
        <v>258</v>
      </c>
      <c r="F2308" s="10">
        <v>43525</v>
      </c>
      <c r="G2308" s="10">
        <v>43861</v>
      </c>
      <c r="H2308" t="s">
        <v>987</v>
      </c>
      <c r="I2308" t="s">
        <v>7233</v>
      </c>
      <c r="J2308" t="s">
        <v>1024</v>
      </c>
      <c r="K2308" t="s">
        <v>3352</v>
      </c>
      <c r="N2308" s="30"/>
      <c r="P2308" s="30"/>
      <c r="Q2308" s="30"/>
      <c r="R2308" s="30"/>
      <c r="S2308" s="30"/>
    </row>
    <row r="2309" spans="1:19" x14ac:dyDescent="0.25">
      <c r="A2309" t="s">
        <v>2577</v>
      </c>
      <c r="B2309" t="s">
        <v>2835</v>
      </c>
      <c r="C2309" t="s">
        <v>568</v>
      </c>
      <c r="D2309" t="str">
        <f>VLOOKUP(C2309,'Programas-Mestrado'!$C:$D,2,0)</f>
        <v>PPGEEs</v>
      </c>
      <c r="E2309" t="s">
        <v>258</v>
      </c>
      <c r="F2309" s="10">
        <v>43891</v>
      </c>
      <c r="G2309" s="10">
        <v>44620</v>
      </c>
      <c r="H2309" t="s">
        <v>987</v>
      </c>
      <c r="I2309" t="s">
        <v>7233</v>
      </c>
      <c r="J2309" t="s">
        <v>1025</v>
      </c>
      <c r="K2309" t="s">
        <v>3352</v>
      </c>
      <c r="N2309" s="30"/>
      <c r="P2309" s="30"/>
      <c r="Q2309" s="30"/>
      <c r="R2309" s="30"/>
      <c r="S2309" s="30"/>
    </row>
    <row r="2310" spans="1:19" x14ac:dyDescent="0.25">
      <c r="A2310" t="s">
        <v>4203</v>
      </c>
      <c r="B2310" t="s">
        <v>4209</v>
      </c>
      <c r="C2310" t="s">
        <v>568</v>
      </c>
      <c r="D2310" t="str">
        <f>VLOOKUP(C2310,'Programas-Mestrado'!$C:$D,2,0)</f>
        <v>PPGEEs</v>
      </c>
      <c r="E2310" t="s">
        <v>258</v>
      </c>
      <c r="F2310" s="10">
        <v>44501</v>
      </c>
      <c r="G2310" s="10">
        <v>45077</v>
      </c>
      <c r="H2310" t="s">
        <v>987</v>
      </c>
      <c r="I2310" t="s">
        <v>7233</v>
      </c>
      <c r="J2310" t="s">
        <v>1024</v>
      </c>
      <c r="K2310" t="s">
        <v>3352</v>
      </c>
      <c r="N2310" s="30"/>
      <c r="P2310" s="30"/>
      <c r="Q2310" s="30"/>
      <c r="R2310" s="30"/>
      <c r="S2310" s="30"/>
    </row>
    <row r="2311" spans="1:19" x14ac:dyDescent="0.25">
      <c r="A2311" t="s">
        <v>3917</v>
      </c>
      <c r="B2311" t="s">
        <v>3935</v>
      </c>
      <c r="C2311" t="s">
        <v>568</v>
      </c>
      <c r="D2311" t="str">
        <f>VLOOKUP(C2311,'Programas-Mestrado'!$C:$D,2,0)</f>
        <v>PPGEEs</v>
      </c>
      <c r="E2311" t="s">
        <v>258</v>
      </c>
      <c r="F2311" s="10">
        <v>44348</v>
      </c>
      <c r="G2311" s="10">
        <v>45077</v>
      </c>
      <c r="H2311" t="s">
        <v>987</v>
      </c>
      <c r="I2311" t="s">
        <v>7233</v>
      </c>
      <c r="J2311" t="s">
        <v>1024</v>
      </c>
      <c r="K2311" t="s">
        <v>3352</v>
      </c>
      <c r="N2311" s="30"/>
      <c r="P2311" s="30"/>
      <c r="Q2311" s="30"/>
      <c r="R2311" s="30"/>
      <c r="S2311" s="30"/>
    </row>
    <row r="2312" spans="1:19" x14ac:dyDescent="0.25">
      <c r="A2312" t="s">
        <v>3969</v>
      </c>
      <c r="B2312" t="s">
        <v>3988</v>
      </c>
      <c r="C2312" t="s">
        <v>568</v>
      </c>
      <c r="D2312" t="str">
        <f>VLOOKUP(C2312,'Programas-Mestrado'!$C:$D,2,0)</f>
        <v>PPGEEs</v>
      </c>
      <c r="E2312" t="s">
        <v>258</v>
      </c>
      <c r="F2312" s="10">
        <v>44378</v>
      </c>
      <c r="G2312" s="10">
        <v>45077</v>
      </c>
      <c r="H2312" t="s">
        <v>987</v>
      </c>
      <c r="I2312" t="s">
        <v>7233</v>
      </c>
      <c r="J2312" t="s">
        <v>1024</v>
      </c>
      <c r="K2312" t="s">
        <v>3352</v>
      </c>
      <c r="N2312" s="30"/>
      <c r="P2312" s="30"/>
      <c r="Q2312" s="30"/>
      <c r="R2312" s="30"/>
      <c r="S2312" s="30"/>
    </row>
    <row r="2313" spans="1:19" x14ac:dyDescent="0.25">
      <c r="A2313" t="s">
        <v>5672</v>
      </c>
      <c r="B2313" t="s">
        <v>5870</v>
      </c>
      <c r="C2313" t="s">
        <v>567</v>
      </c>
      <c r="D2313" t="str">
        <f>VLOOKUP(C2313,'Programas-Mestrado'!$C:$D,2,0)</f>
        <v>PPGCEM</v>
      </c>
      <c r="E2313" t="s">
        <v>517</v>
      </c>
      <c r="F2313" s="10">
        <v>43556</v>
      </c>
      <c r="G2313" s="10">
        <v>44985</v>
      </c>
      <c r="H2313" t="s">
        <v>986</v>
      </c>
      <c r="I2313" t="s">
        <v>7233</v>
      </c>
      <c r="J2313" t="s">
        <v>1025</v>
      </c>
      <c r="K2313" t="s">
        <v>3352</v>
      </c>
      <c r="N2313" s="30"/>
      <c r="P2313" s="30"/>
      <c r="Q2313" s="30"/>
      <c r="R2313" s="30"/>
      <c r="S2313" s="30"/>
    </row>
    <row r="2314" spans="1:19" x14ac:dyDescent="0.25">
      <c r="A2314" t="s">
        <v>2461</v>
      </c>
      <c r="B2314" t="s">
        <v>2479</v>
      </c>
      <c r="C2314" t="s">
        <v>567</v>
      </c>
      <c r="D2314" t="str">
        <f>VLOOKUP(C2314,'Programas-Mestrado'!$C:$D,2,0)</f>
        <v>PPGCEM</v>
      </c>
      <c r="E2314" t="s">
        <v>517</v>
      </c>
      <c r="F2314" s="10">
        <v>43525</v>
      </c>
      <c r="G2314" s="10">
        <v>44165</v>
      </c>
      <c r="H2314" t="s">
        <v>986</v>
      </c>
      <c r="I2314" t="s">
        <v>7233</v>
      </c>
      <c r="J2314" t="s">
        <v>1024</v>
      </c>
      <c r="K2314" t="s">
        <v>3352</v>
      </c>
      <c r="N2314" s="30"/>
      <c r="P2314" s="30"/>
      <c r="Q2314" s="30"/>
      <c r="R2314" s="30"/>
      <c r="S2314" s="30"/>
    </row>
    <row r="2315" spans="1:19" x14ac:dyDescent="0.25">
      <c r="A2315" t="s">
        <v>2610</v>
      </c>
      <c r="B2315" t="s">
        <v>3422</v>
      </c>
      <c r="C2315" t="s">
        <v>567</v>
      </c>
      <c r="D2315" t="str">
        <f>VLOOKUP(C2315,'Programas-Mestrado'!$C:$D,2,0)</f>
        <v>PPGCEM</v>
      </c>
      <c r="E2315" t="s">
        <v>517</v>
      </c>
      <c r="F2315" s="10">
        <v>44044</v>
      </c>
      <c r="G2315" s="10">
        <v>44255</v>
      </c>
      <c r="H2315" t="s">
        <v>986</v>
      </c>
      <c r="I2315" t="s">
        <v>7233</v>
      </c>
      <c r="J2315" t="s">
        <v>3381</v>
      </c>
      <c r="K2315" t="s">
        <v>3352</v>
      </c>
      <c r="N2315" s="30"/>
      <c r="P2315" s="30"/>
      <c r="Q2315" s="30"/>
      <c r="R2315" s="30"/>
      <c r="S2315" s="30"/>
    </row>
    <row r="2316" spans="1:19" x14ac:dyDescent="0.25">
      <c r="A2316" t="s">
        <v>3020</v>
      </c>
      <c r="B2316" t="s">
        <v>3036</v>
      </c>
      <c r="C2316" t="s">
        <v>567</v>
      </c>
      <c r="D2316" t="str">
        <f>VLOOKUP(C2316,'Programas-Mestrado'!$C:$D,2,0)</f>
        <v>PPGCEM</v>
      </c>
      <c r="E2316" t="s">
        <v>517</v>
      </c>
      <c r="F2316" s="10">
        <v>43525</v>
      </c>
      <c r="G2316" s="10">
        <v>43951</v>
      </c>
      <c r="H2316" t="s">
        <v>986</v>
      </c>
      <c r="I2316" t="s">
        <v>7233</v>
      </c>
      <c r="J2316" t="s">
        <v>1025</v>
      </c>
      <c r="K2316" t="s">
        <v>3352</v>
      </c>
      <c r="N2316" s="30"/>
      <c r="P2316" s="30"/>
      <c r="Q2316" s="30"/>
      <c r="R2316" s="30"/>
      <c r="S2316" s="30"/>
    </row>
    <row r="2317" spans="1:19" x14ac:dyDescent="0.25">
      <c r="A2317" t="s">
        <v>3417</v>
      </c>
      <c r="B2317" t="s">
        <v>3423</v>
      </c>
      <c r="C2317" t="s">
        <v>567</v>
      </c>
      <c r="D2317" t="str">
        <f>VLOOKUP(C2317,'Programas-Mestrado'!$C:$D,2,0)</f>
        <v>PPGCEM</v>
      </c>
      <c r="E2317" t="s">
        <v>517</v>
      </c>
      <c r="F2317" s="10">
        <v>44044</v>
      </c>
      <c r="G2317" s="10">
        <v>44255</v>
      </c>
      <c r="H2317" t="s">
        <v>986</v>
      </c>
      <c r="I2317" t="s">
        <v>7233</v>
      </c>
      <c r="J2317" t="s">
        <v>3381</v>
      </c>
      <c r="K2317" t="s">
        <v>3352</v>
      </c>
      <c r="N2317" s="30"/>
      <c r="P2317" s="30"/>
      <c r="Q2317" s="30"/>
      <c r="R2317" s="30"/>
      <c r="S2317" s="30"/>
    </row>
    <row r="2318" spans="1:19" x14ac:dyDescent="0.25">
      <c r="A2318" t="s">
        <v>2584</v>
      </c>
      <c r="B2318" t="s">
        <v>2844</v>
      </c>
      <c r="C2318" t="s">
        <v>567</v>
      </c>
      <c r="D2318" t="str">
        <f>VLOOKUP(C2318,'Programas-Mestrado'!$C:$D,2,0)</f>
        <v>PPGCEM</v>
      </c>
      <c r="E2318" t="s">
        <v>517</v>
      </c>
      <c r="F2318" s="10">
        <v>43525</v>
      </c>
      <c r="G2318" s="10">
        <v>44773</v>
      </c>
      <c r="H2318" t="s">
        <v>986</v>
      </c>
      <c r="I2318" t="s">
        <v>7233</v>
      </c>
      <c r="J2318" t="s">
        <v>3381</v>
      </c>
      <c r="K2318" t="s">
        <v>3352</v>
      </c>
      <c r="N2318" s="30"/>
      <c r="P2318" s="30"/>
      <c r="Q2318" s="30"/>
      <c r="R2318" s="30"/>
      <c r="S2318" s="30"/>
    </row>
    <row r="2319" spans="1:19" x14ac:dyDescent="0.25">
      <c r="A2319" t="s">
        <v>2462</v>
      </c>
      <c r="B2319" t="s">
        <v>2480</v>
      </c>
      <c r="C2319" t="s">
        <v>567</v>
      </c>
      <c r="D2319" t="str">
        <f>VLOOKUP(C2319,'Programas-Mestrado'!$C:$D,2,0)</f>
        <v>PPGCEM</v>
      </c>
      <c r="E2319" t="s">
        <v>517</v>
      </c>
      <c r="F2319" s="10">
        <v>43525</v>
      </c>
      <c r="G2319" s="10">
        <v>44439</v>
      </c>
      <c r="H2319" t="s">
        <v>986</v>
      </c>
      <c r="I2319" t="s">
        <v>7233</v>
      </c>
      <c r="J2319" t="s">
        <v>1024</v>
      </c>
      <c r="K2319" t="s">
        <v>3352</v>
      </c>
      <c r="N2319" s="30"/>
      <c r="P2319" s="30"/>
      <c r="Q2319" s="30"/>
      <c r="R2319" s="30"/>
      <c r="S2319" s="30"/>
    </row>
    <row r="2320" spans="1:19" x14ac:dyDescent="0.25">
      <c r="A2320" t="s">
        <v>3418</v>
      </c>
      <c r="B2320" t="s">
        <v>3424</v>
      </c>
      <c r="C2320" t="s">
        <v>567</v>
      </c>
      <c r="D2320" t="str">
        <f>VLOOKUP(C2320,'Programas-Mestrado'!$C:$D,2,0)</f>
        <v>PPGCEM</v>
      </c>
      <c r="E2320" t="s">
        <v>517</v>
      </c>
      <c r="F2320" s="10">
        <v>44044</v>
      </c>
      <c r="G2320" s="10">
        <v>44135</v>
      </c>
      <c r="H2320" t="s">
        <v>986</v>
      </c>
      <c r="I2320" t="s">
        <v>7233</v>
      </c>
      <c r="J2320" t="s">
        <v>1023</v>
      </c>
      <c r="K2320" t="s">
        <v>3352</v>
      </c>
      <c r="N2320" s="30"/>
      <c r="P2320" s="30"/>
      <c r="Q2320" s="30"/>
      <c r="R2320" s="30"/>
      <c r="S2320" s="30"/>
    </row>
    <row r="2321" spans="1:19" x14ac:dyDescent="0.25">
      <c r="A2321" t="s">
        <v>2590</v>
      </c>
      <c r="B2321" t="s">
        <v>2850</v>
      </c>
      <c r="C2321" t="s">
        <v>567</v>
      </c>
      <c r="D2321" t="str">
        <f>VLOOKUP(C2321,'Programas-Mestrado'!$C:$D,2,0)</f>
        <v>PPGCEM</v>
      </c>
      <c r="E2321" t="s">
        <v>517</v>
      </c>
      <c r="F2321" s="10">
        <v>43525</v>
      </c>
      <c r="G2321" s="10">
        <v>44408</v>
      </c>
      <c r="H2321" t="s">
        <v>986</v>
      </c>
      <c r="I2321" t="s">
        <v>7233</v>
      </c>
      <c r="J2321" t="s">
        <v>1025</v>
      </c>
      <c r="K2321" t="s">
        <v>3352</v>
      </c>
      <c r="N2321" s="30"/>
      <c r="P2321" s="30"/>
      <c r="Q2321" s="30"/>
      <c r="R2321" s="30"/>
      <c r="S2321" s="30"/>
    </row>
    <row r="2322" spans="1:19" x14ac:dyDescent="0.25">
      <c r="A2322" t="s">
        <v>4074</v>
      </c>
      <c r="B2322" t="s">
        <v>4087</v>
      </c>
      <c r="C2322" t="s">
        <v>567</v>
      </c>
      <c r="D2322" t="str">
        <f>VLOOKUP(C2322,'Programas-Mestrado'!$C:$D,2,0)</f>
        <v>PPGCEM</v>
      </c>
      <c r="E2322" t="s">
        <v>517</v>
      </c>
      <c r="F2322" s="10">
        <v>44409</v>
      </c>
      <c r="G2322" s="10">
        <v>44620</v>
      </c>
      <c r="H2322" t="s">
        <v>986</v>
      </c>
      <c r="I2322" t="s">
        <v>7233</v>
      </c>
      <c r="J2322" t="s">
        <v>1025</v>
      </c>
      <c r="K2322" t="s">
        <v>3352</v>
      </c>
      <c r="N2322" s="30"/>
      <c r="P2322" s="30"/>
      <c r="Q2322" s="30"/>
      <c r="R2322" s="30"/>
      <c r="S2322" s="30"/>
    </row>
    <row r="2323" spans="1:19" x14ac:dyDescent="0.25">
      <c r="A2323" t="s">
        <v>2463</v>
      </c>
      <c r="B2323" t="s">
        <v>2481</v>
      </c>
      <c r="C2323" t="s">
        <v>567</v>
      </c>
      <c r="D2323" t="str">
        <f>VLOOKUP(C2323,'Programas-Mestrado'!$C:$D,2,0)</f>
        <v>PPGCEM</v>
      </c>
      <c r="E2323" t="s">
        <v>517</v>
      </c>
      <c r="F2323" s="10">
        <v>43525</v>
      </c>
      <c r="G2323" s="10">
        <v>44439</v>
      </c>
      <c r="H2323" t="s">
        <v>986</v>
      </c>
      <c r="I2323" t="s">
        <v>7233</v>
      </c>
      <c r="J2323" t="s">
        <v>1025</v>
      </c>
      <c r="K2323" t="s">
        <v>3352</v>
      </c>
      <c r="N2323" s="30"/>
      <c r="P2323" s="30"/>
      <c r="Q2323" s="30"/>
      <c r="R2323" s="30"/>
      <c r="S2323" s="30"/>
    </row>
    <row r="2324" spans="1:19" x14ac:dyDescent="0.25">
      <c r="A2324" t="s">
        <v>2594</v>
      </c>
      <c r="B2324" t="s">
        <v>2854</v>
      </c>
      <c r="C2324" t="s">
        <v>567</v>
      </c>
      <c r="D2324" t="str">
        <f>VLOOKUP(C2324,'Programas-Mestrado'!$C:$D,2,0)</f>
        <v>PPGCEM</v>
      </c>
      <c r="E2324" t="s">
        <v>517</v>
      </c>
      <c r="F2324" s="10">
        <v>43525</v>
      </c>
      <c r="G2324" s="10">
        <v>44804</v>
      </c>
      <c r="H2324" t="s">
        <v>986</v>
      </c>
      <c r="I2324" t="s">
        <v>7233</v>
      </c>
      <c r="J2324" t="s">
        <v>1025</v>
      </c>
      <c r="K2324" t="s">
        <v>3352</v>
      </c>
      <c r="N2324" s="30"/>
      <c r="P2324" s="30"/>
      <c r="Q2324" s="30"/>
      <c r="R2324" s="30"/>
      <c r="S2324" s="30"/>
    </row>
    <row r="2325" spans="1:19" x14ac:dyDescent="0.25">
      <c r="A2325" t="s">
        <v>3512</v>
      </c>
      <c r="B2325" t="s">
        <v>3518</v>
      </c>
      <c r="C2325" t="s">
        <v>567</v>
      </c>
      <c r="D2325" t="str">
        <f>VLOOKUP(C2325,'Programas-Mestrado'!$C:$D,2,0)</f>
        <v>PPGCEM</v>
      </c>
      <c r="E2325" t="s">
        <v>517</v>
      </c>
      <c r="F2325" s="10">
        <v>44136</v>
      </c>
      <c r="G2325" s="10">
        <v>44255</v>
      </c>
      <c r="H2325" t="s">
        <v>986</v>
      </c>
      <c r="I2325" t="s">
        <v>7233</v>
      </c>
      <c r="J2325" t="s">
        <v>3381</v>
      </c>
      <c r="K2325" t="s">
        <v>3352</v>
      </c>
      <c r="N2325" s="30"/>
      <c r="P2325" s="30"/>
      <c r="Q2325" s="30"/>
      <c r="R2325" s="30"/>
      <c r="S2325" s="30"/>
    </row>
    <row r="2326" spans="1:19" x14ac:dyDescent="0.25">
      <c r="A2326" t="s">
        <v>2596</v>
      </c>
      <c r="B2326" t="s">
        <v>2856</v>
      </c>
      <c r="C2326" t="s">
        <v>567</v>
      </c>
      <c r="D2326" t="str">
        <f>VLOOKUP(C2326,'Programas-Mestrado'!$C:$D,2,0)</f>
        <v>PPGCEM</v>
      </c>
      <c r="E2326" t="s">
        <v>517</v>
      </c>
      <c r="F2326" s="10">
        <v>43525</v>
      </c>
      <c r="G2326" s="10">
        <v>44439</v>
      </c>
      <c r="H2326" t="s">
        <v>986</v>
      </c>
      <c r="I2326" t="s">
        <v>7233</v>
      </c>
      <c r="J2326" t="s">
        <v>1025</v>
      </c>
      <c r="K2326" t="s">
        <v>3352</v>
      </c>
      <c r="N2326" s="30"/>
      <c r="P2326" s="30"/>
      <c r="Q2326" s="30"/>
      <c r="R2326" s="30"/>
      <c r="S2326" s="30"/>
    </row>
    <row r="2327" spans="1:19" x14ac:dyDescent="0.25">
      <c r="A2327" t="s">
        <v>3419</v>
      </c>
      <c r="B2327" t="s">
        <v>3425</v>
      </c>
      <c r="C2327" t="s">
        <v>567</v>
      </c>
      <c r="D2327" t="str">
        <f>VLOOKUP(C2327,'Programas-Mestrado'!$C:$D,2,0)</f>
        <v>PPGCEM</v>
      </c>
      <c r="E2327" t="s">
        <v>517</v>
      </c>
      <c r="F2327" s="10">
        <v>44044</v>
      </c>
      <c r="G2327" s="10">
        <v>44255</v>
      </c>
      <c r="H2327" t="s">
        <v>986</v>
      </c>
      <c r="I2327" t="s">
        <v>7233</v>
      </c>
      <c r="J2327" t="s">
        <v>3381</v>
      </c>
      <c r="K2327" t="s">
        <v>3352</v>
      </c>
      <c r="N2327" s="30"/>
      <c r="P2327" s="30"/>
      <c r="Q2327" s="30"/>
      <c r="R2327" s="30"/>
      <c r="S2327" s="30"/>
    </row>
    <row r="2328" spans="1:19" x14ac:dyDescent="0.25">
      <c r="A2328" t="s">
        <v>2599</v>
      </c>
      <c r="B2328" t="s">
        <v>2859</v>
      </c>
      <c r="C2328" t="s">
        <v>567</v>
      </c>
      <c r="D2328" t="str">
        <f>VLOOKUP(C2328,'Programas-Mestrado'!$C:$D,2,0)</f>
        <v>PPGCEM</v>
      </c>
      <c r="E2328" t="s">
        <v>517</v>
      </c>
      <c r="F2328" s="10">
        <v>43525</v>
      </c>
      <c r="G2328" s="10">
        <v>44408</v>
      </c>
      <c r="H2328" t="s">
        <v>986</v>
      </c>
      <c r="I2328" t="s">
        <v>7233</v>
      </c>
      <c r="J2328" t="s">
        <v>1025</v>
      </c>
      <c r="K2328" t="s">
        <v>3352</v>
      </c>
      <c r="N2328" s="30"/>
      <c r="P2328" s="30"/>
      <c r="Q2328" s="30"/>
      <c r="R2328" s="30"/>
      <c r="S2328" s="30"/>
    </row>
    <row r="2329" spans="1:19" x14ac:dyDescent="0.25">
      <c r="A2329" t="s">
        <v>2464</v>
      </c>
      <c r="B2329" t="s">
        <v>2482</v>
      </c>
      <c r="C2329" t="s">
        <v>567</v>
      </c>
      <c r="D2329" t="str">
        <f>VLOOKUP(C2329,'Programas-Mestrado'!$C:$D,2,0)</f>
        <v>PPGCEM</v>
      </c>
      <c r="E2329" t="s">
        <v>517</v>
      </c>
      <c r="F2329" s="10">
        <v>43525</v>
      </c>
      <c r="G2329" s="10">
        <v>44227</v>
      </c>
      <c r="H2329" t="s">
        <v>986</v>
      </c>
      <c r="I2329" t="s">
        <v>7233</v>
      </c>
      <c r="J2329" t="s">
        <v>1024</v>
      </c>
      <c r="K2329" t="s">
        <v>3352</v>
      </c>
      <c r="N2329" s="30"/>
      <c r="P2329" s="30"/>
      <c r="Q2329" s="30"/>
      <c r="R2329" s="30"/>
      <c r="S2329" s="30"/>
    </row>
    <row r="2330" spans="1:19" x14ac:dyDescent="0.25">
      <c r="A2330" t="s">
        <v>4075</v>
      </c>
      <c r="B2330" t="s">
        <v>4088</v>
      </c>
      <c r="C2330" t="s">
        <v>567</v>
      </c>
      <c r="D2330" t="str">
        <f>VLOOKUP(C2330,'Programas-Mestrado'!$C:$D,2,0)</f>
        <v>PPGCEM</v>
      </c>
      <c r="E2330" t="s">
        <v>517</v>
      </c>
      <c r="F2330" s="10">
        <v>44409</v>
      </c>
      <c r="G2330" s="10">
        <v>44620</v>
      </c>
      <c r="H2330" t="s">
        <v>986</v>
      </c>
      <c r="I2330" t="s">
        <v>7233</v>
      </c>
      <c r="J2330" t="s">
        <v>1025</v>
      </c>
      <c r="K2330" t="s">
        <v>3352</v>
      </c>
      <c r="N2330" s="30"/>
      <c r="P2330" s="30"/>
      <c r="Q2330" s="30"/>
      <c r="R2330" s="30"/>
      <c r="S2330" s="30"/>
    </row>
    <row r="2331" spans="1:19" x14ac:dyDescent="0.25">
      <c r="A2331" t="s">
        <v>2465</v>
      </c>
      <c r="B2331" t="s">
        <v>2483</v>
      </c>
      <c r="C2331" t="s">
        <v>567</v>
      </c>
      <c r="D2331" t="str">
        <f>VLOOKUP(C2331,'Programas-Mestrado'!$C:$D,2,0)</f>
        <v>PPGCEM</v>
      </c>
      <c r="E2331" t="s">
        <v>517</v>
      </c>
      <c r="F2331" s="10">
        <v>43525</v>
      </c>
      <c r="G2331" s="10">
        <v>44135</v>
      </c>
      <c r="H2331" t="s">
        <v>986</v>
      </c>
      <c r="I2331" t="s">
        <v>7233</v>
      </c>
      <c r="J2331" t="s">
        <v>1024</v>
      </c>
      <c r="K2331" t="s">
        <v>3352</v>
      </c>
      <c r="N2331" s="30"/>
      <c r="P2331" s="30"/>
      <c r="Q2331" s="30"/>
      <c r="R2331" s="30"/>
      <c r="S2331" s="30"/>
    </row>
    <row r="2332" spans="1:19" x14ac:dyDescent="0.25">
      <c r="A2332" t="s">
        <v>3021</v>
      </c>
      <c r="B2332" t="s">
        <v>3037</v>
      </c>
      <c r="C2332" t="s">
        <v>567</v>
      </c>
      <c r="D2332" t="str">
        <f>VLOOKUP(C2332,'Programas-Mestrado'!$C:$D,2,0)</f>
        <v>PPGCEM</v>
      </c>
      <c r="E2332" t="s">
        <v>517</v>
      </c>
      <c r="F2332" s="10">
        <v>43344</v>
      </c>
      <c r="G2332" s="10">
        <v>43890</v>
      </c>
      <c r="H2332" t="s">
        <v>986</v>
      </c>
      <c r="I2332" t="s">
        <v>7233</v>
      </c>
      <c r="J2332" t="s">
        <v>1025</v>
      </c>
      <c r="K2332" t="s">
        <v>3352</v>
      </c>
      <c r="N2332" s="30"/>
      <c r="P2332" s="30"/>
      <c r="Q2332" s="30"/>
      <c r="R2332" s="30"/>
      <c r="S2332" s="30"/>
    </row>
    <row r="2333" spans="1:19" x14ac:dyDescent="0.25">
      <c r="A2333" t="s">
        <v>3420</v>
      </c>
      <c r="B2333" t="s">
        <v>3426</v>
      </c>
      <c r="C2333" t="s">
        <v>567</v>
      </c>
      <c r="D2333" t="str">
        <f>VLOOKUP(C2333,'Programas-Mestrado'!$C:$D,2,0)</f>
        <v>PPGCEM</v>
      </c>
      <c r="E2333" t="s">
        <v>258</v>
      </c>
      <c r="F2333" s="10">
        <v>44044</v>
      </c>
      <c r="G2333" s="10">
        <v>44255</v>
      </c>
      <c r="H2333" t="s">
        <v>986</v>
      </c>
      <c r="I2333" t="s">
        <v>7233</v>
      </c>
      <c r="J2333" t="s">
        <v>3381</v>
      </c>
      <c r="K2333" t="s">
        <v>3352</v>
      </c>
      <c r="N2333" s="30"/>
      <c r="P2333" s="30"/>
      <c r="Q2333" s="30"/>
      <c r="R2333" s="30"/>
      <c r="S2333" s="30"/>
    </row>
    <row r="2334" spans="1:19" x14ac:dyDescent="0.25">
      <c r="A2334" t="s">
        <v>816</v>
      </c>
      <c r="B2334" t="s">
        <v>2836</v>
      </c>
      <c r="C2334" t="s">
        <v>567</v>
      </c>
      <c r="D2334" t="str">
        <f>VLOOKUP(C2334,'Programas-Mestrado'!$C:$D,2,0)</f>
        <v>PPGCEM</v>
      </c>
      <c r="E2334" t="s">
        <v>517</v>
      </c>
      <c r="F2334" s="10">
        <v>43922</v>
      </c>
      <c r="G2334" s="10">
        <v>45351</v>
      </c>
      <c r="H2334" t="s">
        <v>987</v>
      </c>
      <c r="I2334" t="s">
        <v>7233</v>
      </c>
      <c r="J2334" t="s">
        <v>1025</v>
      </c>
      <c r="K2334" t="s">
        <v>3352</v>
      </c>
      <c r="N2334" s="30"/>
      <c r="P2334" s="30"/>
      <c r="Q2334" s="30"/>
      <c r="R2334" s="30"/>
      <c r="S2334" s="30"/>
    </row>
    <row r="2335" spans="1:19" x14ac:dyDescent="0.25">
      <c r="A2335" t="s">
        <v>6639</v>
      </c>
      <c r="B2335" t="s">
        <v>2837</v>
      </c>
      <c r="C2335" t="s">
        <v>567</v>
      </c>
      <c r="D2335" t="str">
        <f>VLOOKUP(C2335,'Programas-Mestrado'!$C:$D,2,0)</f>
        <v>PPGCEM</v>
      </c>
      <c r="E2335" t="s">
        <v>517</v>
      </c>
      <c r="F2335" s="10">
        <v>43525</v>
      </c>
      <c r="G2335" s="10">
        <v>44286</v>
      </c>
      <c r="H2335" t="s">
        <v>987</v>
      </c>
      <c r="I2335" t="s">
        <v>7233</v>
      </c>
      <c r="J2335" t="s">
        <v>1025</v>
      </c>
      <c r="K2335" t="s">
        <v>3352</v>
      </c>
      <c r="N2335" s="30"/>
      <c r="P2335" s="30"/>
      <c r="Q2335" s="30"/>
      <c r="R2335" s="30"/>
      <c r="S2335" s="30"/>
    </row>
    <row r="2336" spans="1:19" x14ac:dyDescent="0.25">
      <c r="A2336" t="s">
        <v>2578</v>
      </c>
      <c r="B2336" t="s">
        <v>2838</v>
      </c>
      <c r="C2336" t="s">
        <v>567</v>
      </c>
      <c r="D2336" t="str">
        <f>VLOOKUP(C2336,'Programas-Mestrado'!$C:$D,2,0)</f>
        <v>PPGCEM</v>
      </c>
      <c r="E2336" t="s">
        <v>517</v>
      </c>
      <c r="F2336" s="10">
        <v>43922</v>
      </c>
      <c r="G2336" s="10">
        <v>45351</v>
      </c>
      <c r="H2336" t="s">
        <v>987</v>
      </c>
      <c r="I2336" t="s">
        <v>7233</v>
      </c>
      <c r="J2336" t="s">
        <v>1025</v>
      </c>
      <c r="K2336" t="s">
        <v>3352</v>
      </c>
      <c r="N2336" s="30"/>
      <c r="P2336" s="30"/>
      <c r="Q2336" s="30"/>
      <c r="R2336" s="30"/>
      <c r="S2336" s="30"/>
    </row>
    <row r="2337" spans="1:19" x14ac:dyDescent="0.25">
      <c r="A2337" t="s">
        <v>3114</v>
      </c>
      <c r="B2337" t="s">
        <v>3257</v>
      </c>
      <c r="C2337" t="s">
        <v>567</v>
      </c>
      <c r="D2337" t="str">
        <f>VLOOKUP(C2337,'Programas-Mestrado'!$C:$D,2,0)</f>
        <v>PPGCEM</v>
      </c>
      <c r="E2337" t="s">
        <v>517</v>
      </c>
      <c r="F2337" s="10">
        <v>43525</v>
      </c>
      <c r="G2337" s="10">
        <v>43677</v>
      </c>
      <c r="H2337" t="s">
        <v>987</v>
      </c>
      <c r="I2337" t="s">
        <v>7233</v>
      </c>
      <c r="J2337" t="s">
        <v>1026</v>
      </c>
      <c r="K2337" t="s">
        <v>3352</v>
      </c>
      <c r="N2337" s="30"/>
      <c r="P2337" s="30"/>
      <c r="Q2337" s="30"/>
      <c r="R2337" s="30"/>
      <c r="S2337" s="30"/>
    </row>
    <row r="2338" spans="1:19" x14ac:dyDescent="0.25">
      <c r="A2338" t="s">
        <v>2610</v>
      </c>
      <c r="B2338" t="s">
        <v>3695</v>
      </c>
      <c r="C2338" t="s">
        <v>567</v>
      </c>
      <c r="D2338" t="str">
        <f>VLOOKUP(C2338,'Programas-Mestrado'!$C:$D,2,0)</f>
        <v>PPGCEM</v>
      </c>
      <c r="E2338" t="s">
        <v>517</v>
      </c>
      <c r="F2338" s="10">
        <v>44256</v>
      </c>
      <c r="G2338" s="10">
        <v>45504</v>
      </c>
      <c r="H2338" t="s">
        <v>987</v>
      </c>
      <c r="I2338" t="s">
        <v>7233</v>
      </c>
      <c r="J2338" t="s">
        <v>1025</v>
      </c>
      <c r="K2338" t="s">
        <v>3352</v>
      </c>
      <c r="N2338" s="30"/>
      <c r="P2338" s="30"/>
      <c r="Q2338" s="30"/>
      <c r="R2338" s="30"/>
      <c r="S2338" s="30"/>
    </row>
    <row r="2339" spans="1:19" x14ac:dyDescent="0.25">
      <c r="A2339" t="s">
        <v>2579</v>
      </c>
      <c r="B2339" t="s">
        <v>2839</v>
      </c>
      <c r="C2339" t="s">
        <v>567</v>
      </c>
      <c r="D2339" t="str">
        <f>VLOOKUP(C2339,'Programas-Mestrado'!$C:$D,2,0)</f>
        <v>PPGCEM</v>
      </c>
      <c r="E2339" t="s">
        <v>517</v>
      </c>
      <c r="F2339" s="10">
        <v>43709</v>
      </c>
      <c r="G2339" s="10">
        <v>45138</v>
      </c>
      <c r="H2339" t="s">
        <v>987</v>
      </c>
      <c r="I2339" t="s">
        <v>7233</v>
      </c>
      <c r="J2339" t="s">
        <v>1025</v>
      </c>
      <c r="K2339" t="s">
        <v>3352</v>
      </c>
      <c r="N2339" s="30"/>
      <c r="P2339" s="30"/>
      <c r="Q2339" s="30"/>
      <c r="R2339" s="30"/>
      <c r="S2339" s="30"/>
    </row>
    <row r="2340" spans="1:19" x14ac:dyDescent="0.25">
      <c r="A2340" t="s">
        <v>2580</v>
      </c>
      <c r="B2340" t="s">
        <v>2840</v>
      </c>
      <c r="C2340" t="s">
        <v>567</v>
      </c>
      <c r="D2340" t="str">
        <f>VLOOKUP(C2340,'Programas-Mestrado'!$C:$D,2,0)</f>
        <v>PPGCEM</v>
      </c>
      <c r="E2340" t="s">
        <v>517</v>
      </c>
      <c r="F2340" s="10">
        <v>43678</v>
      </c>
      <c r="G2340" s="10">
        <v>44895</v>
      </c>
      <c r="H2340" t="s">
        <v>987</v>
      </c>
      <c r="I2340" t="s">
        <v>7233</v>
      </c>
      <c r="J2340" t="s">
        <v>1023</v>
      </c>
      <c r="K2340" t="s">
        <v>3352</v>
      </c>
      <c r="N2340" s="30"/>
      <c r="P2340" s="30"/>
      <c r="Q2340" s="30"/>
      <c r="R2340" s="30"/>
      <c r="S2340" s="30"/>
    </row>
    <row r="2341" spans="1:19" x14ac:dyDescent="0.25">
      <c r="A2341" t="s">
        <v>3115</v>
      </c>
      <c r="B2341" t="s">
        <v>3258</v>
      </c>
      <c r="C2341" t="s">
        <v>567</v>
      </c>
      <c r="D2341" t="str">
        <f>VLOOKUP(C2341,'Programas-Mestrado'!$C:$D,2,0)</f>
        <v>PPGCEM</v>
      </c>
      <c r="E2341" t="s">
        <v>517</v>
      </c>
      <c r="F2341" s="10">
        <v>43525</v>
      </c>
      <c r="G2341" s="10">
        <v>43646</v>
      </c>
      <c r="H2341" t="s">
        <v>987</v>
      </c>
      <c r="I2341" t="s">
        <v>7233</v>
      </c>
      <c r="J2341" t="s">
        <v>1024</v>
      </c>
      <c r="K2341" t="s">
        <v>3352</v>
      </c>
      <c r="N2341" s="30"/>
      <c r="P2341" s="30"/>
      <c r="Q2341" s="30"/>
      <c r="R2341" s="30"/>
      <c r="S2341" s="30"/>
    </row>
    <row r="2342" spans="1:19" x14ac:dyDescent="0.25">
      <c r="A2342" t="s">
        <v>2611</v>
      </c>
      <c r="B2342" t="s">
        <v>4168</v>
      </c>
      <c r="C2342" t="s">
        <v>567</v>
      </c>
      <c r="D2342" t="str">
        <f>VLOOKUP(C2342,'Programas-Mestrado'!$C:$D,2,0)</f>
        <v>PPGCEM</v>
      </c>
      <c r="E2342" t="s">
        <v>517</v>
      </c>
      <c r="F2342" s="10">
        <v>44440</v>
      </c>
      <c r="G2342" s="10">
        <v>45230</v>
      </c>
      <c r="H2342" t="s">
        <v>987</v>
      </c>
      <c r="I2342" t="s">
        <v>7233</v>
      </c>
      <c r="J2342" t="s">
        <v>1023</v>
      </c>
      <c r="K2342" t="s">
        <v>3352</v>
      </c>
      <c r="N2342" s="30"/>
      <c r="P2342" s="30"/>
      <c r="Q2342" s="30"/>
      <c r="R2342" s="30"/>
      <c r="S2342" s="30"/>
    </row>
    <row r="2343" spans="1:19" x14ac:dyDescent="0.25">
      <c r="A2343" t="s">
        <v>3417</v>
      </c>
      <c r="B2343" t="s">
        <v>3696</v>
      </c>
      <c r="C2343" t="s">
        <v>567</v>
      </c>
      <c r="D2343" t="str">
        <f>VLOOKUP(C2343,'Programas-Mestrado'!$C:$D,2,0)</f>
        <v>PPGCEM</v>
      </c>
      <c r="E2343" t="s">
        <v>517</v>
      </c>
      <c r="F2343" s="10">
        <v>44256</v>
      </c>
      <c r="G2343" s="10">
        <v>45504</v>
      </c>
      <c r="H2343" t="s">
        <v>987</v>
      </c>
      <c r="I2343" t="s">
        <v>7233</v>
      </c>
      <c r="J2343" t="s">
        <v>1025</v>
      </c>
      <c r="K2343" t="s">
        <v>3352</v>
      </c>
      <c r="N2343" s="30"/>
      <c r="P2343" s="30"/>
      <c r="Q2343" s="30"/>
      <c r="R2343" s="30"/>
      <c r="S2343" s="30"/>
    </row>
    <row r="2344" spans="1:19" x14ac:dyDescent="0.25">
      <c r="A2344" t="s">
        <v>5675</v>
      </c>
      <c r="B2344" t="s">
        <v>6248</v>
      </c>
      <c r="C2344" t="s">
        <v>567</v>
      </c>
      <c r="D2344" t="str">
        <f>VLOOKUP(C2344,'Programas-Mestrado'!$C:$D,2,0)</f>
        <v>PPGCEM</v>
      </c>
      <c r="E2344" t="s">
        <v>517</v>
      </c>
      <c r="F2344" s="10">
        <v>45078</v>
      </c>
      <c r="G2344" s="10">
        <v>45412</v>
      </c>
      <c r="H2344" t="s">
        <v>987</v>
      </c>
      <c r="I2344" t="s">
        <v>7233</v>
      </c>
      <c r="J2344" t="s">
        <v>1023</v>
      </c>
      <c r="K2344" t="s">
        <v>3352</v>
      </c>
      <c r="N2344" s="30"/>
      <c r="P2344" s="30"/>
      <c r="Q2344" s="30"/>
      <c r="R2344" s="30"/>
      <c r="S2344" s="30"/>
    </row>
    <row r="2345" spans="1:19" x14ac:dyDescent="0.25">
      <c r="A2345" t="s">
        <v>2581</v>
      </c>
      <c r="B2345" t="s">
        <v>2841</v>
      </c>
      <c r="C2345" t="s">
        <v>567</v>
      </c>
      <c r="D2345" t="str">
        <f>VLOOKUP(C2345,'Programas-Mestrado'!$C:$D,2,0)</f>
        <v>PPGCEM</v>
      </c>
      <c r="E2345" t="s">
        <v>517</v>
      </c>
      <c r="F2345" s="10">
        <v>43922</v>
      </c>
      <c r="G2345" s="10">
        <v>45351</v>
      </c>
      <c r="H2345" t="s">
        <v>987</v>
      </c>
      <c r="I2345" t="s">
        <v>7233</v>
      </c>
      <c r="J2345" t="s">
        <v>1025</v>
      </c>
      <c r="K2345" t="s">
        <v>3352</v>
      </c>
      <c r="N2345" s="30"/>
      <c r="P2345" s="30"/>
      <c r="Q2345" s="30"/>
      <c r="R2345" s="30"/>
      <c r="S2345" s="30"/>
    </row>
    <row r="2346" spans="1:19" x14ac:dyDescent="0.25">
      <c r="A2346" t="s">
        <v>2582</v>
      </c>
      <c r="B2346" t="s">
        <v>2842</v>
      </c>
      <c r="C2346" t="s">
        <v>567</v>
      </c>
      <c r="D2346" t="str">
        <f>VLOOKUP(C2346,'Programas-Mestrado'!$C:$D,2,0)</f>
        <v>PPGCEM</v>
      </c>
      <c r="E2346" t="s">
        <v>517</v>
      </c>
      <c r="F2346" s="10">
        <v>43800</v>
      </c>
      <c r="G2346" s="10">
        <v>44804</v>
      </c>
      <c r="H2346" t="s">
        <v>987</v>
      </c>
      <c r="I2346" t="s">
        <v>7233</v>
      </c>
      <c r="J2346" t="s">
        <v>1025</v>
      </c>
      <c r="K2346" t="s">
        <v>3352</v>
      </c>
      <c r="N2346" s="30"/>
      <c r="P2346" s="30"/>
      <c r="Q2346" s="30"/>
      <c r="R2346" s="30"/>
      <c r="S2346" s="30"/>
    </row>
    <row r="2347" spans="1:19" x14ac:dyDescent="0.25">
      <c r="A2347" t="s">
        <v>4529</v>
      </c>
      <c r="B2347" t="s">
        <v>4587</v>
      </c>
      <c r="C2347" t="s">
        <v>567</v>
      </c>
      <c r="D2347" t="str">
        <f>VLOOKUP(C2347,'Programas-Mestrado'!$C:$D,2,0)</f>
        <v>PPGCEM</v>
      </c>
      <c r="E2347" t="s">
        <v>517</v>
      </c>
      <c r="F2347" s="10">
        <v>44621</v>
      </c>
      <c r="G2347" s="10">
        <v>44773</v>
      </c>
      <c r="H2347" t="s">
        <v>987</v>
      </c>
      <c r="I2347" t="s">
        <v>7233</v>
      </c>
      <c r="J2347" t="s">
        <v>1023</v>
      </c>
      <c r="K2347" t="s">
        <v>3352</v>
      </c>
      <c r="N2347" s="30"/>
      <c r="P2347" s="30"/>
      <c r="Q2347" s="30"/>
      <c r="R2347" s="30"/>
      <c r="S2347" s="30"/>
    </row>
    <row r="2348" spans="1:19" x14ac:dyDescent="0.25">
      <c r="A2348" t="s">
        <v>3808</v>
      </c>
      <c r="B2348" t="s">
        <v>3837</v>
      </c>
      <c r="C2348" t="s">
        <v>567</v>
      </c>
      <c r="D2348" t="str">
        <f>VLOOKUP(C2348,'Programas-Mestrado'!$C:$D,2,0)</f>
        <v>PPGCEM</v>
      </c>
      <c r="E2348" t="s">
        <v>517</v>
      </c>
      <c r="F2348" s="10">
        <v>44287</v>
      </c>
      <c r="G2348" s="10">
        <v>44651</v>
      </c>
      <c r="H2348" t="s">
        <v>987</v>
      </c>
      <c r="I2348" t="s">
        <v>7233</v>
      </c>
      <c r="J2348" t="s">
        <v>1026</v>
      </c>
      <c r="K2348" t="s">
        <v>3352</v>
      </c>
      <c r="N2348" s="30"/>
      <c r="P2348" s="30"/>
      <c r="Q2348" s="30"/>
      <c r="R2348" s="30"/>
      <c r="S2348" s="30"/>
    </row>
    <row r="2349" spans="1:19" x14ac:dyDescent="0.25">
      <c r="A2349" t="s">
        <v>3116</v>
      </c>
      <c r="B2349" t="s">
        <v>3259</v>
      </c>
      <c r="C2349" t="s">
        <v>567</v>
      </c>
      <c r="D2349" t="str">
        <f>VLOOKUP(C2349,'Programas-Mestrado'!$C:$D,2,0)</f>
        <v>PPGCEM</v>
      </c>
      <c r="E2349" t="s">
        <v>517</v>
      </c>
      <c r="F2349" s="10">
        <v>43525</v>
      </c>
      <c r="G2349" s="10">
        <v>43738</v>
      </c>
      <c r="H2349" t="s">
        <v>987</v>
      </c>
      <c r="I2349" t="s">
        <v>7233</v>
      </c>
      <c r="J2349" t="s">
        <v>1025</v>
      </c>
      <c r="K2349" t="s">
        <v>3352</v>
      </c>
      <c r="N2349" s="30"/>
      <c r="P2349" s="30"/>
      <c r="Q2349" s="30"/>
      <c r="R2349" s="30"/>
      <c r="S2349" s="30"/>
    </row>
    <row r="2350" spans="1:19" x14ac:dyDescent="0.25">
      <c r="A2350" t="s">
        <v>2583</v>
      </c>
      <c r="B2350" t="s">
        <v>2843</v>
      </c>
      <c r="C2350" t="s">
        <v>567</v>
      </c>
      <c r="D2350" t="str">
        <f>VLOOKUP(C2350,'Programas-Mestrado'!$C:$D,2,0)</f>
        <v>PPGCEM</v>
      </c>
      <c r="E2350" t="s">
        <v>517</v>
      </c>
      <c r="F2350" s="10">
        <v>43678</v>
      </c>
      <c r="G2350" s="10">
        <v>45138</v>
      </c>
      <c r="H2350" t="s">
        <v>987</v>
      </c>
      <c r="I2350" t="s">
        <v>7233</v>
      </c>
      <c r="J2350" t="s">
        <v>1025</v>
      </c>
      <c r="K2350" t="s">
        <v>3352</v>
      </c>
      <c r="N2350" s="30"/>
      <c r="P2350" s="30"/>
      <c r="Q2350" s="30"/>
      <c r="R2350" s="30"/>
      <c r="S2350" s="30"/>
    </row>
    <row r="2351" spans="1:19" x14ac:dyDescent="0.25">
      <c r="A2351" t="s">
        <v>3117</v>
      </c>
      <c r="B2351" t="s">
        <v>3260</v>
      </c>
      <c r="C2351" t="s">
        <v>567</v>
      </c>
      <c r="D2351" t="str">
        <f>VLOOKUP(C2351,'Programas-Mestrado'!$C:$D,2,0)</f>
        <v>PPGCEM</v>
      </c>
      <c r="E2351" t="s">
        <v>517</v>
      </c>
      <c r="F2351" s="10">
        <v>43525</v>
      </c>
      <c r="G2351" s="10">
        <v>43677</v>
      </c>
      <c r="H2351" t="s">
        <v>987</v>
      </c>
      <c r="I2351" t="s">
        <v>7233</v>
      </c>
      <c r="J2351" t="s">
        <v>1025</v>
      </c>
      <c r="K2351" t="s">
        <v>3352</v>
      </c>
      <c r="N2351" s="30"/>
      <c r="P2351" s="30"/>
      <c r="Q2351" s="30"/>
      <c r="R2351" s="30"/>
      <c r="S2351" s="30"/>
    </row>
    <row r="2352" spans="1:19" x14ac:dyDescent="0.25">
      <c r="A2352" t="s">
        <v>3118</v>
      </c>
      <c r="B2352" t="s">
        <v>3261</v>
      </c>
      <c r="C2352" t="s">
        <v>567</v>
      </c>
      <c r="D2352" t="str">
        <f>VLOOKUP(C2352,'Programas-Mestrado'!$C:$D,2,0)</f>
        <v>PPGCEM</v>
      </c>
      <c r="E2352" t="s">
        <v>517</v>
      </c>
      <c r="F2352" s="10">
        <v>43525</v>
      </c>
      <c r="G2352" s="10">
        <v>43555</v>
      </c>
      <c r="H2352" t="s">
        <v>987</v>
      </c>
      <c r="I2352" t="s">
        <v>7233</v>
      </c>
      <c r="J2352" t="s">
        <v>1025</v>
      </c>
      <c r="K2352" t="s">
        <v>3352</v>
      </c>
      <c r="N2352" s="30"/>
      <c r="P2352" s="30"/>
      <c r="Q2352" s="30"/>
      <c r="R2352" s="30"/>
      <c r="S2352" s="30"/>
    </row>
    <row r="2353" spans="1:19" x14ac:dyDescent="0.25">
      <c r="A2353" t="s">
        <v>3119</v>
      </c>
      <c r="B2353" t="s">
        <v>3262</v>
      </c>
      <c r="C2353" t="s">
        <v>567</v>
      </c>
      <c r="D2353" t="str">
        <f>VLOOKUP(C2353,'Programas-Mestrado'!$C:$D,2,0)</f>
        <v>PPGCEM</v>
      </c>
      <c r="E2353" t="s">
        <v>517</v>
      </c>
      <c r="F2353" s="10">
        <v>43525</v>
      </c>
      <c r="G2353" s="10">
        <v>43677</v>
      </c>
      <c r="H2353" t="s">
        <v>987</v>
      </c>
      <c r="I2353" t="s">
        <v>7233</v>
      </c>
      <c r="J2353" t="s">
        <v>1025</v>
      </c>
      <c r="K2353" t="s">
        <v>3352</v>
      </c>
      <c r="N2353" s="30"/>
      <c r="P2353" s="30"/>
      <c r="Q2353" s="30"/>
      <c r="R2353" s="30"/>
      <c r="S2353" s="30"/>
    </row>
    <row r="2354" spans="1:19" x14ac:dyDescent="0.25">
      <c r="A2354" t="s">
        <v>3120</v>
      </c>
      <c r="B2354" t="s">
        <v>3263</v>
      </c>
      <c r="C2354" t="s">
        <v>567</v>
      </c>
      <c r="D2354" t="str">
        <f>VLOOKUP(C2354,'Programas-Mestrado'!$C:$D,2,0)</f>
        <v>PPGCEM</v>
      </c>
      <c r="E2354" t="s">
        <v>517</v>
      </c>
      <c r="F2354" s="10">
        <v>43709</v>
      </c>
      <c r="G2354" s="10">
        <v>43861</v>
      </c>
      <c r="H2354" t="s">
        <v>987</v>
      </c>
      <c r="I2354" t="s">
        <v>7233</v>
      </c>
      <c r="J2354" t="s">
        <v>1025</v>
      </c>
      <c r="K2354" t="s">
        <v>3352</v>
      </c>
      <c r="N2354" s="30"/>
      <c r="P2354" s="30"/>
      <c r="Q2354" s="30"/>
      <c r="R2354" s="30"/>
      <c r="S2354" s="30"/>
    </row>
    <row r="2355" spans="1:19" x14ac:dyDescent="0.25">
      <c r="A2355" t="s">
        <v>2585</v>
      </c>
      <c r="B2355" t="s">
        <v>2845</v>
      </c>
      <c r="C2355" t="s">
        <v>567</v>
      </c>
      <c r="D2355" t="str">
        <f>VLOOKUP(C2355,'Programas-Mestrado'!$C:$D,2,0)</f>
        <v>PPGCEM</v>
      </c>
      <c r="E2355" t="s">
        <v>517</v>
      </c>
      <c r="F2355" s="10">
        <v>43922</v>
      </c>
      <c r="G2355" s="10">
        <v>45351</v>
      </c>
      <c r="H2355" t="s">
        <v>987</v>
      </c>
      <c r="I2355" t="s">
        <v>7233</v>
      </c>
      <c r="J2355" t="s">
        <v>1025</v>
      </c>
      <c r="K2355" t="s">
        <v>3352</v>
      </c>
      <c r="N2355" s="30"/>
      <c r="P2355" s="30"/>
      <c r="Q2355" s="30"/>
      <c r="R2355" s="30"/>
      <c r="S2355" s="30"/>
    </row>
    <row r="2356" spans="1:19" x14ac:dyDescent="0.25">
      <c r="A2356" t="s">
        <v>3121</v>
      </c>
      <c r="B2356" t="s">
        <v>3264</v>
      </c>
      <c r="C2356" t="s">
        <v>567</v>
      </c>
      <c r="D2356" t="str">
        <f>VLOOKUP(C2356,'Programas-Mestrado'!$C:$D,2,0)</f>
        <v>PPGCEM</v>
      </c>
      <c r="E2356" t="s">
        <v>517</v>
      </c>
      <c r="F2356" s="10">
        <v>43739</v>
      </c>
      <c r="G2356" s="10">
        <v>43799</v>
      </c>
      <c r="H2356" t="s">
        <v>987</v>
      </c>
      <c r="I2356" t="s">
        <v>7233</v>
      </c>
      <c r="J2356" t="s">
        <v>1025</v>
      </c>
      <c r="K2356" t="s">
        <v>3352</v>
      </c>
      <c r="N2356" s="30"/>
      <c r="P2356" s="30"/>
      <c r="Q2356" s="30"/>
      <c r="R2356" s="30"/>
      <c r="S2356" s="30"/>
    </row>
    <row r="2357" spans="1:19" x14ac:dyDescent="0.25">
      <c r="A2357" t="s">
        <v>2586</v>
      </c>
      <c r="B2357" t="s">
        <v>2846</v>
      </c>
      <c r="C2357" t="s">
        <v>567</v>
      </c>
      <c r="D2357" t="str">
        <f>VLOOKUP(C2357,'Programas-Mestrado'!$C:$D,2,0)</f>
        <v>PPGCEM</v>
      </c>
      <c r="E2357" t="s">
        <v>517</v>
      </c>
      <c r="F2357" s="10">
        <v>43525</v>
      </c>
      <c r="G2357" s="10">
        <v>44286</v>
      </c>
      <c r="H2357" t="s">
        <v>987</v>
      </c>
      <c r="I2357" t="s">
        <v>7233</v>
      </c>
      <c r="J2357" t="s">
        <v>1025</v>
      </c>
      <c r="K2357" t="s">
        <v>3352</v>
      </c>
      <c r="N2357" s="30"/>
      <c r="P2357" s="30"/>
      <c r="Q2357" s="30"/>
      <c r="R2357" s="30"/>
      <c r="S2357" s="30"/>
    </row>
    <row r="2358" spans="1:19" x14ac:dyDescent="0.25">
      <c r="A2358" t="s">
        <v>2587</v>
      </c>
      <c r="B2358" t="s">
        <v>2847</v>
      </c>
      <c r="C2358" t="s">
        <v>567</v>
      </c>
      <c r="D2358" t="str">
        <f>VLOOKUP(C2358,'Programas-Mestrado'!$C:$D,2,0)</f>
        <v>PPGCEM</v>
      </c>
      <c r="E2358" t="s">
        <v>517</v>
      </c>
      <c r="F2358" s="10">
        <v>43525</v>
      </c>
      <c r="G2358" s="10">
        <v>44651</v>
      </c>
      <c r="H2358" t="s">
        <v>987</v>
      </c>
      <c r="I2358" t="s">
        <v>7233</v>
      </c>
      <c r="J2358" t="s">
        <v>1025</v>
      </c>
      <c r="K2358" t="s">
        <v>3352</v>
      </c>
      <c r="N2358" s="30"/>
      <c r="P2358" s="30"/>
      <c r="Q2358" s="30"/>
      <c r="R2358" s="30"/>
      <c r="S2358" s="30"/>
    </row>
    <row r="2359" spans="1:19" x14ac:dyDescent="0.25">
      <c r="A2359" t="s">
        <v>2588</v>
      </c>
      <c r="B2359" t="s">
        <v>2848</v>
      </c>
      <c r="C2359" t="s">
        <v>567</v>
      </c>
      <c r="D2359" t="str">
        <f>VLOOKUP(C2359,'Programas-Mestrado'!$C:$D,2,0)</f>
        <v>PPGCEM</v>
      </c>
      <c r="E2359" t="s">
        <v>517</v>
      </c>
      <c r="F2359" s="10">
        <v>43891</v>
      </c>
      <c r="G2359" s="10">
        <v>44104</v>
      </c>
      <c r="H2359" t="s">
        <v>987</v>
      </c>
      <c r="I2359" t="s">
        <v>7233</v>
      </c>
      <c r="J2359" t="s">
        <v>1023</v>
      </c>
      <c r="K2359" t="s">
        <v>3352</v>
      </c>
      <c r="N2359" s="30"/>
      <c r="P2359" s="30"/>
      <c r="Q2359" s="30"/>
      <c r="R2359" s="30"/>
      <c r="S2359" s="30"/>
    </row>
    <row r="2360" spans="1:19" x14ac:dyDescent="0.25">
      <c r="A2360" t="s">
        <v>2589</v>
      </c>
      <c r="B2360" t="s">
        <v>2849</v>
      </c>
      <c r="C2360" t="s">
        <v>567</v>
      </c>
      <c r="D2360" t="str">
        <f>VLOOKUP(C2360,'Programas-Mestrado'!$C:$D,2,0)</f>
        <v>PPGCEM</v>
      </c>
      <c r="E2360" t="s">
        <v>517</v>
      </c>
      <c r="F2360" s="10">
        <v>43922</v>
      </c>
      <c r="G2360" s="10">
        <v>45351</v>
      </c>
      <c r="H2360" t="s">
        <v>987</v>
      </c>
      <c r="I2360" t="s">
        <v>7233</v>
      </c>
      <c r="J2360" t="s">
        <v>1025</v>
      </c>
      <c r="K2360" t="s">
        <v>3352</v>
      </c>
      <c r="N2360" s="30"/>
      <c r="P2360" s="30"/>
      <c r="Q2360" s="30"/>
      <c r="R2360" s="30"/>
      <c r="S2360" s="30"/>
    </row>
    <row r="2361" spans="1:19" x14ac:dyDescent="0.25">
      <c r="A2361" t="s">
        <v>3122</v>
      </c>
      <c r="B2361" t="s">
        <v>3265</v>
      </c>
      <c r="C2361" t="s">
        <v>567</v>
      </c>
      <c r="D2361" t="str">
        <f>VLOOKUP(C2361,'Programas-Mestrado'!$C:$D,2,0)</f>
        <v>PPGCEM</v>
      </c>
      <c r="E2361" t="s">
        <v>517</v>
      </c>
      <c r="F2361" s="10">
        <v>43525</v>
      </c>
      <c r="G2361" s="10">
        <v>43677</v>
      </c>
      <c r="H2361" t="s">
        <v>987</v>
      </c>
      <c r="I2361" t="s">
        <v>7233</v>
      </c>
      <c r="J2361" t="s">
        <v>1025</v>
      </c>
      <c r="K2361" t="s">
        <v>3352</v>
      </c>
      <c r="N2361" s="30"/>
      <c r="P2361" s="30"/>
      <c r="Q2361" s="30"/>
      <c r="R2361" s="30"/>
      <c r="S2361" s="30"/>
    </row>
    <row r="2362" spans="1:19" x14ac:dyDescent="0.25">
      <c r="A2362" t="s">
        <v>2591</v>
      </c>
      <c r="B2362" t="s">
        <v>2851</v>
      </c>
      <c r="C2362" t="s">
        <v>567</v>
      </c>
      <c r="D2362" t="str">
        <f>VLOOKUP(C2362,'Programas-Mestrado'!$C:$D,2,0)</f>
        <v>PPGCEM</v>
      </c>
      <c r="E2362" t="s">
        <v>517</v>
      </c>
      <c r="F2362" s="10">
        <v>43525</v>
      </c>
      <c r="G2362" s="10">
        <v>44196</v>
      </c>
      <c r="H2362" t="s">
        <v>987</v>
      </c>
      <c r="I2362" t="s">
        <v>7233</v>
      </c>
      <c r="J2362" t="s">
        <v>1025</v>
      </c>
      <c r="K2362" t="s">
        <v>3352</v>
      </c>
      <c r="N2362" s="30"/>
      <c r="P2362" s="30"/>
      <c r="Q2362" s="30"/>
      <c r="R2362" s="30"/>
      <c r="S2362" s="30"/>
    </row>
    <row r="2363" spans="1:19" x14ac:dyDescent="0.25">
      <c r="A2363" t="s">
        <v>2592</v>
      </c>
      <c r="B2363" t="s">
        <v>2852</v>
      </c>
      <c r="C2363" t="s">
        <v>567</v>
      </c>
      <c r="D2363" t="str">
        <f>VLOOKUP(C2363,'Programas-Mestrado'!$C:$D,2,0)</f>
        <v>PPGCEM</v>
      </c>
      <c r="E2363" t="s">
        <v>517</v>
      </c>
      <c r="F2363" s="10">
        <v>43525</v>
      </c>
      <c r="G2363" s="10">
        <v>44620</v>
      </c>
      <c r="H2363" t="s">
        <v>987</v>
      </c>
      <c r="I2363" t="s">
        <v>7233</v>
      </c>
      <c r="J2363" t="s">
        <v>1025</v>
      </c>
      <c r="K2363" t="s">
        <v>3352</v>
      </c>
      <c r="N2363" s="30"/>
      <c r="P2363" s="30"/>
      <c r="Q2363" s="30"/>
      <c r="R2363" s="30"/>
      <c r="S2363" s="30"/>
    </row>
    <row r="2364" spans="1:19" x14ac:dyDescent="0.25">
      <c r="A2364" t="s">
        <v>3123</v>
      </c>
      <c r="B2364" t="s">
        <v>3266</v>
      </c>
      <c r="C2364" t="s">
        <v>567</v>
      </c>
      <c r="D2364" t="str">
        <f>VLOOKUP(C2364,'Programas-Mestrado'!$C:$D,2,0)</f>
        <v>PPGCEM</v>
      </c>
      <c r="E2364" t="s">
        <v>517</v>
      </c>
      <c r="F2364" s="10">
        <v>43525</v>
      </c>
      <c r="G2364" s="10">
        <v>43738</v>
      </c>
      <c r="H2364" t="s">
        <v>987</v>
      </c>
      <c r="I2364" t="s">
        <v>7233</v>
      </c>
      <c r="J2364" t="s">
        <v>1025</v>
      </c>
      <c r="K2364" t="s">
        <v>3352</v>
      </c>
      <c r="N2364" s="30"/>
      <c r="P2364" s="30"/>
      <c r="Q2364" s="30"/>
      <c r="R2364" s="30"/>
      <c r="S2364" s="30"/>
    </row>
    <row r="2365" spans="1:19" x14ac:dyDescent="0.25">
      <c r="A2365" t="s">
        <v>2593</v>
      </c>
      <c r="B2365" t="s">
        <v>2853</v>
      </c>
      <c r="C2365" t="s">
        <v>567</v>
      </c>
      <c r="D2365" t="str">
        <f>VLOOKUP(C2365,'Programas-Mestrado'!$C:$D,2,0)</f>
        <v>PPGCEM</v>
      </c>
      <c r="E2365" t="s">
        <v>517</v>
      </c>
      <c r="F2365" s="10">
        <v>43586</v>
      </c>
      <c r="G2365" s="10">
        <v>44620</v>
      </c>
      <c r="H2365" t="s">
        <v>987</v>
      </c>
      <c r="I2365" t="s">
        <v>7233</v>
      </c>
      <c r="J2365" t="s">
        <v>1025</v>
      </c>
      <c r="K2365" t="s">
        <v>3352</v>
      </c>
      <c r="N2365" s="30"/>
      <c r="P2365" s="30"/>
      <c r="Q2365" s="30"/>
      <c r="R2365" s="30"/>
      <c r="S2365" s="30"/>
    </row>
    <row r="2366" spans="1:19" x14ac:dyDescent="0.25">
      <c r="A2366" t="s">
        <v>3124</v>
      </c>
      <c r="B2366" t="s">
        <v>3267</v>
      </c>
      <c r="C2366" t="s">
        <v>567</v>
      </c>
      <c r="D2366" t="str">
        <f>VLOOKUP(C2366,'Programas-Mestrado'!$C:$D,2,0)</f>
        <v>PPGCEM</v>
      </c>
      <c r="E2366" t="s">
        <v>517</v>
      </c>
      <c r="F2366" s="10">
        <v>43525</v>
      </c>
      <c r="G2366" s="10">
        <v>43677</v>
      </c>
      <c r="H2366" t="s">
        <v>987</v>
      </c>
      <c r="I2366" t="s">
        <v>7233</v>
      </c>
      <c r="J2366" t="s">
        <v>1025</v>
      </c>
      <c r="K2366" t="s">
        <v>3352</v>
      </c>
      <c r="N2366" s="30"/>
      <c r="P2366" s="30"/>
      <c r="Q2366" s="30"/>
      <c r="R2366" s="30"/>
      <c r="S2366" s="30"/>
    </row>
    <row r="2367" spans="1:19" x14ac:dyDescent="0.25">
      <c r="A2367" t="s">
        <v>3512</v>
      </c>
      <c r="B2367" t="s">
        <v>3697</v>
      </c>
      <c r="C2367" t="s">
        <v>567</v>
      </c>
      <c r="D2367" t="str">
        <f>VLOOKUP(C2367,'Programas-Mestrado'!$C:$D,2,0)</f>
        <v>PPGCEM</v>
      </c>
      <c r="E2367" t="s">
        <v>517</v>
      </c>
      <c r="F2367" s="10">
        <v>44256</v>
      </c>
      <c r="G2367" s="10">
        <v>44742</v>
      </c>
      <c r="H2367" t="s">
        <v>987</v>
      </c>
      <c r="I2367" t="s">
        <v>7233</v>
      </c>
      <c r="J2367" t="s">
        <v>1023</v>
      </c>
      <c r="K2367" t="s">
        <v>3352</v>
      </c>
      <c r="N2367" s="30"/>
      <c r="P2367" s="30"/>
      <c r="Q2367" s="30"/>
      <c r="R2367" s="30"/>
      <c r="S2367" s="30"/>
    </row>
    <row r="2368" spans="1:19" x14ac:dyDescent="0.25">
      <c r="A2368" t="s">
        <v>4076</v>
      </c>
      <c r="B2368" t="s">
        <v>4089</v>
      </c>
      <c r="C2368" t="s">
        <v>567</v>
      </c>
      <c r="D2368" t="str">
        <f>VLOOKUP(C2368,'Programas-Mestrado'!$C:$D,2,0)</f>
        <v>PPGCEM</v>
      </c>
      <c r="E2368" t="s">
        <v>517</v>
      </c>
      <c r="F2368" s="10">
        <v>44409</v>
      </c>
      <c r="G2368" s="10">
        <v>44773</v>
      </c>
      <c r="H2368" t="s">
        <v>987</v>
      </c>
      <c r="I2368" t="s">
        <v>7233</v>
      </c>
      <c r="J2368" t="s">
        <v>1026</v>
      </c>
      <c r="K2368" t="s">
        <v>3352</v>
      </c>
      <c r="N2368" s="30"/>
      <c r="P2368" s="30"/>
      <c r="Q2368" s="30"/>
      <c r="R2368" s="30"/>
      <c r="S2368" s="30"/>
    </row>
    <row r="2369" spans="1:19" x14ac:dyDescent="0.25">
      <c r="A2369" t="s">
        <v>2595</v>
      </c>
      <c r="B2369" t="s">
        <v>2855</v>
      </c>
      <c r="C2369" t="s">
        <v>567</v>
      </c>
      <c r="D2369" t="str">
        <f>VLOOKUP(C2369,'Programas-Mestrado'!$C:$D,2,0)</f>
        <v>PPGCEM</v>
      </c>
      <c r="E2369" t="s">
        <v>517</v>
      </c>
      <c r="F2369" s="10">
        <v>43678</v>
      </c>
      <c r="G2369" s="10">
        <v>45138</v>
      </c>
      <c r="H2369" t="s">
        <v>987</v>
      </c>
      <c r="I2369" t="s">
        <v>7233</v>
      </c>
      <c r="J2369" t="s">
        <v>1025</v>
      </c>
      <c r="K2369" t="s">
        <v>3352</v>
      </c>
      <c r="N2369" s="30"/>
      <c r="P2369" s="30"/>
      <c r="Q2369" s="30"/>
      <c r="R2369" s="30"/>
      <c r="S2369" s="30"/>
    </row>
    <row r="2370" spans="1:19" x14ac:dyDescent="0.25">
      <c r="A2370" t="s">
        <v>3131</v>
      </c>
      <c r="B2370" t="s">
        <v>3495</v>
      </c>
      <c r="C2370" t="s">
        <v>567</v>
      </c>
      <c r="D2370" t="str">
        <f>VLOOKUP(C2370,'Programas-Mestrado'!$C:$D,2,0)</f>
        <v>PPGCEM</v>
      </c>
      <c r="E2370" t="s">
        <v>517</v>
      </c>
      <c r="F2370" s="10">
        <v>44105</v>
      </c>
      <c r="G2370" s="10">
        <v>45504</v>
      </c>
      <c r="H2370" t="s">
        <v>987</v>
      </c>
      <c r="I2370" t="s">
        <v>7233</v>
      </c>
      <c r="J2370" t="s">
        <v>6446</v>
      </c>
      <c r="K2370" t="s">
        <v>3352</v>
      </c>
      <c r="N2370" s="30"/>
      <c r="P2370" s="30"/>
      <c r="Q2370" s="30"/>
      <c r="R2370" s="30"/>
      <c r="S2370" s="30"/>
    </row>
    <row r="2371" spans="1:19" x14ac:dyDescent="0.25">
      <c r="A2371" t="s">
        <v>2597</v>
      </c>
      <c r="B2371" t="s">
        <v>2857</v>
      </c>
      <c r="C2371" t="s">
        <v>567</v>
      </c>
      <c r="D2371" t="str">
        <f>VLOOKUP(C2371,'Programas-Mestrado'!$C:$D,2,0)</f>
        <v>PPGCEM</v>
      </c>
      <c r="E2371" t="s">
        <v>517</v>
      </c>
      <c r="F2371" s="10">
        <v>43922</v>
      </c>
      <c r="G2371" s="10">
        <v>44074</v>
      </c>
      <c r="H2371" t="s">
        <v>987</v>
      </c>
      <c r="I2371" t="s">
        <v>7233</v>
      </c>
      <c r="J2371" t="s">
        <v>1026</v>
      </c>
      <c r="K2371" t="s">
        <v>3352</v>
      </c>
      <c r="N2371" s="30"/>
      <c r="P2371" s="30"/>
      <c r="Q2371" s="30"/>
      <c r="R2371" s="30"/>
      <c r="S2371" s="30"/>
    </row>
    <row r="2372" spans="1:19" x14ac:dyDescent="0.25">
      <c r="A2372" t="s">
        <v>3125</v>
      </c>
      <c r="B2372" t="s">
        <v>3268</v>
      </c>
      <c r="C2372" t="s">
        <v>567</v>
      </c>
      <c r="D2372" t="str">
        <f>VLOOKUP(C2372,'Programas-Mestrado'!$C:$D,2,0)</f>
        <v>PPGCEM</v>
      </c>
      <c r="E2372" t="s">
        <v>517</v>
      </c>
      <c r="F2372" s="10">
        <v>43525</v>
      </c>
      <c r="G2372" s="10">
        <v>43555</v>
      </c>
      <c r="H2372" t="s">
        <v>987</v>
      </c>
      <c r="I2372" t="s">
        <v>7233</v>
      </c>
      <c r="J2372" t="s">
        <v>3346</v>
      </c>
      <c r="K2372" t="s">
        <v>3352</v>
      </c>
      <c r="N2372" s="30"/>
      <c r="P2372" s="30"/>
      <c r="Q2372" s="30"/>
      <c r="R2372" s="30"/>
      <c r="S2372" s="30"/>
    </row>
    <row r="2373" spans="1:19" x14ac:dyDescent="0.25">
      <c r="A2373" t="s">
        <v>2598</v>
      </c>
      <c r="B2373" t="s">
        <v>2858</v>
      </c>
      <c r="C2373" t="s">
        <v>567</v>
      </c>
      <c r="D2373" t="str">
        <f>VLOOKUP(C2373,'Programas-Mestrado'!$C:$D,2,0)</f>
        <v>PPGCEM</v>
      </c>
      <c r="E2373" t="s">
        <v>517</v>
      </c>
      <c r="F2373" s="10">
        <v>43374</v>
      </c>
      <c r="G2373" s="10">
        <v>44255</v>
      </c>
      <c r="H2373" t="s">
        <v>987</v>
      </c>
      <c r="I2373" t="s">
        <v>7233</v>
      </c>
      <c r="J2373" t="s">
        <v>1025</v>
      </c>
      <c r="K2373" t="s">
        <v>3352</v>
      </c>
      <c r="N2373" s="30"/>
      <c r="P2373" s="30"/>
      <c r="Q2373" s="30"/>
      <c r="R2373" s="30"/>
      <c r="S2373" s="30"/>
    </row>
    <row r="2374" spans="1:19" x14ac:dyDescent="0.25">
      <c r="A2374" t="s">
        <v>3726</v>
      </c>
      <c r="B2374" t="s">
        <v>3764</v>
      </c>
      <c r="C2374" t="s">
        <v>567</v>
      </c>
      <c r="D2374" t="str">
        <f>VLOOKUP(C2374,'Programas-Mestrado'!$C:$D,2,0)</f>
        <v>PPGCEM</v>
      </c>
      <c r="E2374" t="s">
        <v>517</v>
      </c>
      <c r="F2374" s="10">
        <v>44256</v>
      </c>
      <c r="G2374" s="10">
        <v>44408</v>
      </c>
      <c r="H2374" t="s">
        <v>987</v>
      </c>
      <c r="I2374" t="s">
        <v>7233</v>
      </c>
      <c r="J2374" t="s">
        <v>1026</v>
      </c>
      <c r="K2374" t="s">
        <v>3352</v>
      </c>
      <c r="N2374" s="30"/>
      <c r="P2374" s="30"/>
      <c r="Q2374" s="30"/>
      <c r="R2374" s="30"/>
      <c r="S2374" s="30"/>
    </row>
    <row r="2375" spans="1:19" x14ac:dyDescent="0.25">
      <c r="A2375" t="s">
        <v>3419</v>
      </c>
      <c r="B2375" t="s">
        <v>3698</v>
      </c>
      <c r="C2375" t="s">
        <v>567</v>
      </c>
      <c r="D2375" t="str">
        <f>VLOOKUP(C2375,'Programas-Mestrado'!$C:$D,2,0)</f>
        <v>PPGCEM</v>
      </c>
      <c r="E2375" t="s">
        <v>517</v>
      </c>
      <c r="F2375" s="10">
        <v>44256</v>
      </c>
      <c r="G2375" s="10">
        <v>44347</v>
      </c>
      <c r="H2375" t="s">
        <v>987</v>
      </c>
      <c r="I2375" t="s">
        <v>7233</v>
      </c>
      <c r="J2375" t="s">
        <v>1026</v>
      </c>
      <c r="K2375" t="s">
        <v>3352</v>
      </c>
      <c r="N2375" s="30"/>
      <c r="P2375" s="30"/>
      <c r="Q2375" s="30"/>
      <c r="R2375" s="30"/>
      <c r="S2375" s="30"/>
    </row>
    <row r="2376" spans="1:19" x14ac:dyDescent="0.25">
      <c r="A2376" t="s">
        <v>3809</v>
      </c>
      <c r="B2376" t="s">
        <v>3838</v>
      </c>
      <c r="C2376" t="s">
        <v>567</v>
      </c>
      <c r="D2376" t="str">
        <f>VLOOKUP(C2376,'Programas-Mestrado'!$C:$D,2,0)</f>
        <v>PPGCEM</v>
      </c>
      <c r="E2376" t="s">
        <v>517</v>
      </c>
      <c r="F2376" s="10">
        <v>44287</v>
      </c>
      <c r="G2376" s="10">
        <v>44620</v>
      </c>
      <c r="H2376" t="s">
        <v>987</v>
      </c>
      <c r="I2376" t="s">
        <v>7233</v>
      </c>
      <c r="J2376" t="s">
        <v>1025</v>
      </c>
      <c r="K2376" t="s">
        <v>3352</v>
      </c>
      <c r="N2376" s="30"/>
      <c r="P2376" s="30"/>
      <c r="Q2376" s="30"/>
      <c r="R2376" s="30"/>
      <c r="S2376" s="30"/>
    </row>
    <row r="2377" spans="1:19" x14ac:dyDescent="0.25">
      <c r="A2377" t="s">
        <v>2600</v>
      </c>
      <c r="B2377" t="s">
        <v>2860</v>
      </c>
      <c r="C2377" t="s">
        <v>567</v>
      </c>
      <c r="D2377" t="str">
        <f>VLOOKUP(C2377,'Programas-Mestrado'!$C:$D,2,0)</f>
        <v>PPGCEM</v>
      </c>
      <c r="E2377" t="s">
        <v>517</v>
      </c>
      <c r="F2377" s="10">
        <v>43678</v>
      </c>
      <c r="G2377" s="10">
        <v>45138</v>
      </c>
      <c r="H2377" t="s">
        <v>987</v>
      </c>
      <c r="I2377" t="s">
        <v>7233</v>
      </c>
      <c r="J2377" t="s">
        <v>1024</v>
      </c>
      <c r="K2377" t="s">
        <v>3352</v>
      </c>
      <c r="N2377" s="30"/>
      <c r="P2377" s="30"/>
      <c r="Q2377" s="30"/>
      <c r="R2377" s="30"/>
      <c r="S2377" s="30"/>
    </row>
    <row r="2378" spans="1:19" x14ac:dyDescent="0.25">
      <c r="A2378" t="s">
        <v>5673</v>
      </c>
      <c r="B2378" t="s">
        <v>5871</v>
      </c>
      <c r="C2378" t="s">
        <v>567</v>
      </c>
      <c r="D2378" t="str">
        <f>VLOOKUP(C2378,'Programas-Mestrado'!$C:$D,2,0)</f>
        <v>PPGCEM</v>
      </c>
      <c r="E2378" t="s">
        <v>517</v>
      </c>
      <c r="F2378" s="10">
        <v>43525</v>
      </c>
      <c r="G2378" s="10">
        <v>44985</v>
      </c>
      <c r="H2378" t="s">
        <v>987</v>
      </c>
      <c r="I2378" t="s">
        <v>7233</v>
      </c>
      <c r="J2378" t="s">
        <v>1025</v>
      </c>
      <c r="K2378" t="s">
        <v>3352</v>
      </c>
      <c r="N2378" s="30"/>
      <c r="P2378" s="30"/>
      <c r="Q2378" s="30"/>
      <c r="R2378" s="30"/>
      <c r="S2378" s="30"/>
    </row>
    <row r="2379" spans="1:19" x14ac:dyDescent="0.25">
      <c r="A2379" t="s">
        <v>5674</v>
      </c>
      <c r="B2379" t="s">
        <v>5872</v>
      </c>
      <c r="C2379" t="s">
        <v>567</v>
      </c>
      <c r="D2379" t="str">
        <f>VLOOKUP(C2379,'Programas-Mestrado'!$C:$D,2,0)</f>
        <v>PPGCEM</v>
      </c>
      <c r="E2379" t="s">
        <v>517</v>
      </c>
      <c r="F2379" s="10">
        <v>43525</v>
      </c>
      <c r="G2379" s="10">
        <v>44985</v>
      </c>
      <c r="H2379" t="s">
        <v>987</v>
      </c>
      <c r="I2379" t="s">
        <v>7233</v>
      </c>
      <c r="J2379" t="s">
        <v>1025</v>
      </c>
      <c r="K2379" t="s">
        <v>3352</v>
      </c>
      <c r="N2379" s="30"/>
      <c r="P2379" s="30"/>
      <c r="Q2379" s="30"/>
      <c r="R2379" s="30"/>
      <c r="S2379" s="30"/>
    </row>
    <row r="2380" spans="1:19" x14ac:dyDescent="0.25">
      <c r="A2380" t="s">
        <v>2601</v>
      </c>
      <c r="B2380" t="s">
        <v>2861</v>
      </c>
      <c r="C2380" t="s">
        <v>567</v>
      </c>
      <c r="D2380" t="str">
        <f>VLOOKUP(C2380,'Programas-Mestrado'!$C:$D,2,0)</f>
        <v>PPGCEM</v>
      </c>
      <c r="E2380" t="s">
        <v>517</v>
      </c>
      <c r="F2380" s="10">
        <v>43525</v>
      </c>
      <c r="G2380" s="10">
        <v>44286</v>
      </c>
      <c r="H2380" t="s">
        <v>987</v>
      </c>
      <c r="I2380" t="s">
        <v>7233</v>
      </c>
      <c r="J2380" t="s">
        <v>1025</v>
      </c>
      <c r="K2380" t="s">
        <v>3352</v>
      </c>
      <c r="N2380" s="30"/>
      <c r="P2380" s="30"/>
      <c r="Q2380" s="30"/>
      <c r="R2380" s="30"/>
      <c r="S2380" s="30"/>
    </row>
    <row r="2381" spans="1:19" x14ac:dyDescent="0.25">
      <c r="A2381" t="s">
        <v>3810</v>
      </c>
      <c r="B2381" t="s">
        <v>3839</v>
      </c>
      <c r="C2381" t="s">
        <v>567</v>
      </c>
      <c r="D2381" t="str">
        <f>VLOOKUP(C2381,'Programas-Mestrado'!$C:$D,2,0)</f>
        <v>PPGCEM</v>
      </c>
      <c r="E2381" t="s">
        <v>517</v>
      </c>
      <c r="F2381" s="10">
        <v>44287</v>
      </c>
      <c r="G2381" s="10">
        <v>44530</v>
      </c>
      <c r="H2381" t="s">
        <v>987</v>
      </c>
      <c r="I2381" t="s">
        <v>7233</v>
      </c>
      <c r="J2381" t="s">
        <v>1026</v>
      </c>
      <c r="K2381" t="s">
        <v>3352</v>
      </c>
      <c r="N2381" s="30"/>
      <c r="P2381" s="30"/>
      <c r="Q2381" s="30"/>
      <c r="R2381" s="30"/>
      <c r="S2381" s="30"/>
    </row>
    <row r="2382" spans="1:19" x14ac:dyDescent="0.25">
      <c r="A2382" t="s">
        <v>2602</v>
      </c>
      <c r="B2382" t="s">
        <v>2862</v>
      </c>
      <c r="C2382" t="s">
        <v>567</v>
      </c>
      <c r="D2382" t="str">
        <f>VLOOKUP(C2382,'Programas-Mestrado'!$C:$D,2,0)</f>
        <v>PPGCEM</v>
      </c>
      <c r="E2382" t="s">
        <v>517</v>
      </c>
      <c r="F2382" s="10">
        <v>43709</v>
      </c>
      <c r="G2382" s="10">
        <v>45138</v>
      </c>
      <c r="H2382" t="s">
        <v>987</v>
      </c>
      <c r="I2382" t="s">
        <v>7233</v>
      </c>
      <c r="J2382" t="s">
        <v>1025</v>
      </c>
      <c r="K2382" t="s">
        <v>3352</v>
      </c>
      <c r="N2382" s="30"/>
      <c r="P2382" s="30"/>
      <c r="Q2382" s="30"/>
      <c r="R2382" s="30"/>
      <c r="S2382" s="30"/>
    </row>
    <row r="2383" spans="1:19" x14ac:dyDescent="0.25">
      <c r="A2383" t="s">
        <v>5349</v>
      </c>
      <c r="B2383" t="s">
        <v>5496</v>
      </c>
      <c r="C2383" t="s">
        <v>567</v>
      </c>
      <c r="D2383" t="str">
        <f>VLOOKUP(C2383,'Programas-Mestrado'!$C:$D,2,0)</f>
        <v>PPGCEM</v>
      </c>
      <c r="E2383" t="s">
        <v>517</v>
      </c>
      <c r="F2383" s="10">
        <v>44986</v>
      </c>
      <c r="G2383" s="10">
        <v>45016</v>
      </c>
      <c r="H2383" t="s">
        <v>987</v>
      </c>
      <c r="I2383" t="s">
        <v>7233</v>
      </c>
      <c r="J2383" t="s">
        <v>1026</v>
      </c>
      <c r="K2383" t="s">
        <v>3352</v>
      </c>
      <c r="N2383" s="30"/>
      <c r="P2383" s="30"/>
      <c r="Q2383" s="30"/>
      <c r="R2383" s="30"/>
      <c r="S2383" s="30"/>
    </row>
    <row r="2384" spans="1:19" x14ac:dyDescent="0.25">
      <c r="A2384" t="s">
        <v>2603</v>
      </c>
      <c r="B2384" t="s">
        <v>2863</v>
      </c>
      <c r="C2384" t="s">
        <v>567</v>
      </c>
      <c r="D2384" t="str">
        <f>VLOOKUP(C2384,'Programas-Mestrado'!$C:$D,2,0)</f>
        <v>PPGCEM</v>
      </c>
      <c r="E2384" t="s">
        <v>517</v>
      </c>
      <c r="F2384" s="10">
        <v>43739</v>
      </c>
      <c r="G2384" s="10">
        <v>45138</v>
      </c>
      <c r="H2384" t="s">
        <v>987</v>
      </c>
      <c r="I2384" t="s">
        <v>7233</v>
      </c>
      <c r="J2384" t="s">
        <v>1025</v>
      </c>
      <c r="K2384" t="s">
        <v>3352</v>
      </c>
      <c r="N2384" s="30"/>
      <c r="P2384" s="30"/>
      <c r="Q2384" s="30"/>
      <c r="R2384" s="30"/>
      <c r="S2384" s="30"/>
    </row>
    <row r="2385" spans="1:19" x14ac:dyDescent="0.25">
      <c r="A2385" t="s">
        <v>4075</v>
      </c>
      <c r="B2385" t="s">
        <v>5497</v>
      </c>
      <c r="C2385" t="s">
        <v>567</v>
      </c>
      <c r="D2385" t="str">
        <f>VLOOKUP(C2385,'Programas-Mestrado'!$C:$D,2,0)</f>
        <v>PPGCEM</v>
      </c>
      <c r="E2385" t="s">
        <v>517</v>
      </c>
      <c r="F2385" s="10">
        <v>44986</v>
      </c>
      <c r="G2385" s="10">
        <v>45199</v>
      </c>
      <c r="H2385" t="s">
        <v>987</v>
      </c>
      <c r="I2385" t="s">
        <v>7233</v>
      </c>
      <c r="J2385" t="s">
        <v>1023</v>
      </c>
      <c r="K2385" t="s">
        <v>3352</v>
      </c>
      <c r="N2385" s="30"/>
      <c r="P2385" s="30"/>
      <c r="Q2385" s="30"/>
      <c r="R2385" s="30"/>
      <c r="S2385" s="30"/>
    </row>
    <row r="2386" spans="1:19" x14ac:dyDescent="0.25">
      <c r="A2386" t="s">
        <v>5678</v>
      </c>
      <c r="B2386" t="s">
        <v>6903</v>
      </c>
      <c r="C2386" t="s">
        <v>567</v>
      </c>
      <c r="D2386" t="str">
        <f>VLOOKUP(C2386,'Programas-Mestrado'!$C:$D,2,0)</f>
        <v>PPGCEM</v>
      </c>
      <c r="E2386" t="s">
        <v>517</v>
      </c>
      <c r="F2386" s="10">
        <v>45352</v>
      </c>
      <c r="G2386" s="10">
        <v>45473</v>
      </c>
      <c r="H2386" t="s">
        <v>987</v>
      </c>
      <c r="I2386" t="s">
        <v>7233</v>
      </c>
      <c r="J2386" t="s">
        <v>1026</v>
      </c>
      <c r="K2386" t="s">
        <v>3352</v>
      </c>
      <c r="N2386" s="30"/>
      <c r="P2386" s="30"/>
      <c r="Q2386" s="30"/>
      <c r="R2386" s="30"/>
      <c r="S2386" s="30"/>
    </row>
    <row r="2387" spans="1:19" x14ac:dyDescent="0.25">
      <c r="A2387" t="s">
        <v>2604</v>
      </c>
      <c r="B2387" t="s">
        <v>2864</v>
      </c>
      <c r="C2387" t="s">
        <v>567</v>
      </c>
      <c r="D2387" t="str">
        <f>VLOOKUP(C2387,'Programas-Mestrado'!$C:$D,2,0)</f>
        <v>PPGCEM</v>
      </c>
      <c r="E2387" t="s">
        <v>517</v>
      </c>
      <c r="F2387" s="10">
        <v>43525</v>
      </c>
      <c r="G2387" s="10">
        <v>44439</v>
      </c>
      <c r="H2387" t="s">
        <v>987</v>
      </c>
      <c r="I2387" t="s">
        <v>7233</v>
      </c>
      <c r="J2387" t="s">
        <v>1025</v>
      </c>
      <c r="K2387" t="s">
        <v>3352</v>
      </c>
      <c r="N2387" s="30"/>
      <c r="P2387" s="30"/>
      <c r="Q2387" s="30"/>
      <c r="R2387" s="30"/>
      <c r="S2387" s="30"/>
    </row>
    <row r="2388" spans="1:19" x14ac:dyDescent="0.25">
      <c r="A2388" t="s">
        <v>4903</v>
      </c>
      <c r="B2388" t="s">
        <v>4948</v>
      </c>
      <c r="C2388" t="s">
        <v>567</v>
      </c>
      <c r="D2388" t="str">
        <f>VLOOKUP(C2388,'Programas-Mestrado'!$C:$D,2,0)</f>
        <v>PPGCEM</v>
      </c>
      <c r="E2388" t="s">
        <v>517</v>
      </c>
      <c r="F2388" s="10">
        <v>44774</v>
      </c>
      <c r="G2388" s="10">
        <v>45260</v>
      </c>
      <c r="H2388" t="s">
        <v>987</v>
      </c>
      <c r="I2388" t="s">
        <v>7233</v>
      </c>
      <c r="J2388" t="s">
        <v>1026</v>
      </c>
      <c r="K2388" t="s">
        <v>3352</v>
      </c>
      <c r="N2388" s="30"/>
      <c r="P2388" s="30"/>
      <c r="Q2388" s="30"/>
      <c r="R2388" s="30"/>
      <c r="S2388" s="30"/>
    </row>
    <row r="2389" spans="1:19" x14ac:dyDescent="0.25">
      <c r="A2389" t="s">
        <v>3619</v>
      </c>
      <c r="B2389" t="s">
        <v>3699</v>
      </c>
      <c r="C2389" t="s">
        <v>567</v>
      </c>
      <c r="D2389" t="str">
        <f>VLOOKUP(C2389,'Programas-Mestrado'!$C:$D,2,0)</f>
        <v>PPGCEM</v>
      </c>
      <c r="E2389" t="s">
        <v>258</v>
      </c>
      <c r="F2389" s="10">
        <v>44256</v>
      </c>
      <c r="G2389" s="10">
        <v>44773</v>
      </c>
      <c r="H2389" t="s">
        <v>987</v>
      </c>
      <c r="I2389" t="s">
        <v>7233</v>
      </c>
      <c r="J2389" t="s">
        <v>1025</v>
      </c>
      <c r="K2389" t="s">
        <v>3352</v>
      </c>
      <c r="N2389" s="30"/>
      <c r="P2389" s="30"/>
      <c r="Q2389" s="30"/>
      <c r="R2389" s="30"/>
      <c r="S2389" s="30"/>
    </row>
    <row r="2390" spans="1:19" x14ac:dyDescent="0.25">
      <c r="A2390" t="s">
        <v>2605</v>
      </c>
      <c r="B2390" t="s">
        <v>2865</v>
      </c>
      <c r="C2390" t="s">
        <v>567</v>
      </c>
      <c r="D2390" t="str">
        <f>VLOOKUP(C2390,'Programas-Mestrado'!$C:$D,2,0)</f>
        <v>PPGCEM</v>
      </c>
      <c r="E2390" t="s">
        <v>258</v>
      </c>
      <c r="F2390" s="10">
        <v>43556</v>
      </c>
      <c r="G2390" s="10">
        <v>44255</v>
      </c>
      <c r="H2390" t="s">
        <v>987</v>
      </c>
      <c r="I2390" t="s">
        <v>7233</v>
      </c>
      <c r="J2390" t="s">
        <v>1025</v>
      </c>
      <c r="K2390" t="s">
        <v>3352</v>
      </c>
      <c r="N2390" s="30"/>
      <c r="P2390" s="30"/>
      <c r="Q2390" s="30"/>
      <c r="R2390" s="30"/>
      <c r="S2390" s="30"/>
    </row>
    <row r="2391" spans="1:19" x14ac:dyDescent="0.25">
      <c r="A2391" t="s">
        <v>4532</v>
      </c>
      <c r="B2391" t="s">
        <v>4590</v>
      </c>
      <c r="C2391" t="s">
        <v>567</v>
      </c>
      <c r="D2391" t="str">
        <f>VLOOKUP(C2391,'Programas-Mestrado'!$C:$D,2,0)</f>
        <v>PPGCEM</v>
      </c>
      <c r="E2391" t="s">
        <v>258</v>
      </c>
      <c r="F2391" s="10">
        <v>44621</v>
      </c>
      <c r="G2391" s="10">
        <v>44985</v>
      </c>
      <c r="H2391" t="s">
        <v>987</v>
      </c>
      <c r="I2391" t="s">
        <v>7233</v>
      </c>
      <c r="J2391" t="s">
        <v>1026</v>
      </c>
      <c r="K2391" t="s">
        <v>3352</v>
      </c>
      <c r="N2391" s="30"/>
      <c r="P2391" s="30"/>
      <c r="Q2391" s="30"/>
      <c r="R2391" s="30"/>
      <c r="S2391" s="30"/>
    </row>
    <row r="2392" spans="1:19" x14ac:dyDescent="0.25">
      <c r="A2392" t="s">
        <v>4533</v>
      </c>
      <c r="B2392" t="s">
        <v>4591</v>
      </c>
      <c r="C2392" t="s">
        <v>567</v>
      </c>
      <c r="D2392" t="str">
        <f>VLOOKUP(C2392,'Programas-Mestrado'!$C:$D,2,0)</f>
        <v>PPGCEM</v>
      </c>
      <c r="E2392" t="s">
        <v>258</v>
      </c>
      <c r="F2392" s="10">
        <v>44621</v>
      </c>
      <c r="G2392" s="10">
        <v>45351</v>
      </c>
      <c r="H2392" t="s">
        <v>987</v>
      </c>
      <c r="I2392" t="s">
        <v>7233</v>
      </c>
      <c r="J2392" t="s">
        <v>1024</v>
      </c>
      <c r="K2392" t="s">
        <v>3352</v>
      </c>
      <c r="N2392" s="30"/>
      <c r="P2392" s="30"/>
      <c r="Q2392" s="30"/>
      <c r="R2392" s="30"/>
      <c r="S2392" s="30"/>
    </row>
    <row r="2393" spans="1:19" x14ac:dyDescent="0.25">
      <c r="A2393" t="s">
        <v>4904</v>
      </c>
      <c r="B2393" t="s">
        <v>4949</v>
      </c>
      <c r="C2393" t="s">
        <v>567</v>
      </c>
      <c r="D2393" t="str">
        <f>VLOOKUP(C2393,'Programas-Mestrado'!$C:$D,2,0)</f>
        <v>PPGCEM</v>
      </c>
      <c r="E2393" t="s">
        <v>258</v>
      </c>
      <c r="F2393" s="10">
        <v>44774</v>
      </c>
      <c r="G2393" s="10">
        <v>45199</v>
      </c>
      <c r="H2393" t="s">
        <v>987</v>
      </c>
      <c r="I2393" t="s">
        <v>7233</v>
      </c>
      <c r="J2393" t="s">
        <v>1026</v>
      </c>
      <c r="K2393" t="s">
        <v>3352</v>
      </c>
      <c r="N2393" s="30"/>
      <c r="P2393" s="30"/>
      <c r="Q2393" s="30"/>
      <c r="R2393" s="30"/>
      <c r="S2393" s="30"/>
    </row>
    <row r="2394" spans="1:19" x14ac:dyDescent="0.25">
      <c r="A2394" t="s">
        <v>5172</v>
      </c>
      <c r="B2394" t="s">
        <v>5185</v>
      </c>
      <c r="C2394" t="s">
        <v>567</v>
      </c>
      <c r="D2394" t="str">
        <f>VLOOKUP(C2394,'Programas-Mestrado'!$C:$D,2,0)</f>
        <v>PPGCEM</v>
      </c>
      <c r="E2394" t="s">
        <v>258</v>
      </c>
      <c r="F2394" s="10">
        <v>44896</v>
      </c>
      <c r="G2394" s="10">
        <v>45138</v>
      </c>
      <c r="H2394" t="s">
        <v>987</v>
      </c>
      <c r="I2394" t="s">
        <v>7233</v>
      </c>
      <c r="J2394" t="s">
        <v>1026</v>
      </c>
      <c r="K2394" t="s">
        <v>3352</v>
      </c>
      <c r="N2394" s="30"/>
      <c r="P2394" s="30"/>
      <c r="Q2394" s="30"/>
      <c r="R2394" s="30"/>
      <c r="S2394" s="30"/>
    </row>
    <row r="2395" spans="1:19" x14ac:dyDescent="0.25">
      <c r="A2395" t="s">
        <v>2606</v>
      </c>
      <c r="B2395" t="s">
        <v>2866</v>
      </c>
      <c r="C2395" t="s">
        <v>567</v>
      </c>
      <c r="D2395" t="str">
        <f>VLOOKUP(C2395,'Programas-Mestrado'!$C:$D,2,0)</f>
        <v>PPGCEM</v>
      </c>
      <c r="E2395" t="s">
        <v>258</v>
      </c>
      <c r="F2395" s="10">
        <v>43678</v>
      </c>
      <c r="G2395" s="10">
        <v>44408</v>
      </c>
      <c r="H2395" t="s">
        <v>987</v>
      </c>
      <c r="I2395" t="s">
        <v>7233</v>
      </c>
      <c r="J2395" t="s">
        <v>1025</v>
      </c>
      <c r="K2395" t="s">
        <v>3352</v>
      </c>
      <c r="N2395" s="30"/>
      <c r="P2395" s="30"/>
      <c r="Q2395" s="30"/>
      <c r="R2395" s="30"/>
      <c r="S2395" s="30"/>
    </row>
    <row r="2396" spans="1:19" x14ac:dyDescent="0.25">
      <c r="A2396" t="s">
        <v>2607</v>
      </c>
      <c r="B2396" t="s">
        <v>2867</v>
      </c>
      <c r="C2396" t="s">
        <v>567</v>
      </c>
      <c r="D2396" t="str">
        <f>VLOOKUP(C2396,'Programas-Mestrado'!$C:$D,2,0)</f>
        <v>PPGCEM</v>
      </c>
      <c r="E2396" t="s">
        <v>258</v>
      </c>
      <c r="F2396" s="10">
        <v>43525</v>
      </c>
      <c r="G2396" s="10">
        <v>44043</v>
      </c>
      <c r="H2396" t="s">
        <v>987</v>
      </c>
      <c r="I2396" t="s">
        <v>7233</v>
      </c>
      <c r="J2396" t="s">
        <v>1024</v>
      </c>
      <c r="K2396" t="s">
        <v>3352</v>
      </c>
      <c r="N2396" s="30"/>
      <c r="P2396" s="30"/>
      <c r="Q2396" s="30"/>
      <c r="R2396" s="30"/>
      <c r="S2396" s="30"/>
    </row>
    <row r="2397" spans="1:19" x14ac:dyDescent="0.25">
      <c r="A2397" t="s">
        <v>2608</v>
      </c>
      <c r="B2397" t="s">
        <v>2868</v>
      </c>
      <c r="C2397" t="s">
        <v>567</v>
      </c>
      <c r="D2397" t="str">
        <f>VLOOKUP(C2397,'Programas-Mestrado'!$C:$D,2,0)</f>
        <v>PPGCEM</v>
      </c>
      <c r="E2397" t="s">
        <v>258</v>
      </c>
      <c r="F2397" s="10">
        <v>43586</v>
      </c>
      <c r="G2397" s="10">
        <v>44255</v>
      </c>
      <c r="H2397" t="s">
        <v>987</v>
      </c>
      <c r="I2397" t="s">
        <v>7233</v>
      </c>
      <c r="J2397" t="s">
        <v>1025</v>
      </c>
      <c r="K2397" t="s">
        <v>3352</v>
      </c>
      <c r="N2397" s="30"/>
      <c r="P2397" s="30"/>
      <c r="Q2397" s="30"/>
      <c r="R2397" s="30"/>
      <c r="S2397" s="30"/>
    </row>
    <row r="2398" spans="1:19" x14ac:dyDescent="0.25">
      <c r="A2398" t="s">
        <v>3126</v>
      </c>
      <c r="B2398" t="s">
        <v>3269</v>
      </c>
      <c r="C2398" t="s">
        <v>567</v>
      </c>
      <c r="D2398" t="str">
        <f>VLOOKUP(C2398,'Programas-Mestrado'!$C:$D,2,0)</f>
        <v>PPGCEM</v>
      </c>
      <c r="E2398" t="s">
        <v>258</v>
      </c>
      <c r="F2398" s="10">
        <v>43525</v>
      </c>
      <c r="G2398" s="10">
        <v>43830</v>
      </c>
      <c r="H2398" t="s">
        <v>987</v>
      </c>
      <c r="I2398" t="s">
        <v>7233</v>
      </c>
      <c r="J2398" t="s">
        <v>1025</v>
      </c>
      <c r="K2398" t="s">
        <v>3352</v>
      </c>
      <c r="N2398" s="30"/>
      <c r="P2398" s="30"/>
      <c r="Q2398" s="30"/>
      <c r="R2398" s="30"/>
      <c r="S2398" s="30"/>
    </row>
    <row r="2399" spans="1:19" x14ac:dyDescent="0.25">
      <c r="A2399" t="s">
        <v>2609</v>
      </c>
      <c r="B2399" t="s">
        <v>2869</v>
      </c>
      <c r="C2399" t="s">
        <v>567</v>
      </c>
      <c r="D2399" t="str">
        <f>VLOOKUP(C2399,'Programas-Mestrado'!$C:$D,2,0)</f>
        <v>PPGCEM</v>
      </c>
      <c r="E2399" t="s">
        <v>258</v>
      </c>
      <c r="F2399" s="10">
        <v>43525</v>
      </c>
      <c r="G2399" s="10">
        <v>44255</v>
      </c>
      <c r="H2399" t="s">
        <v>987</v>
      </c>
      <c r="I2399" t="s">
        <v>7233</v>
      </c>
      <c r="J2399" t="s">
        <v>1025</v>
      </c>
      <c r="K2399" t="s">
        <v>3352</v>
      </c>
      <c r="N2399" s="30"/>
      <c r="P2399" s="30"/>
      <c r="Q2399" s="30"/>
      <c r="R2399" s="30"/>
      <c r="S2399" s="30"/>
    </row>
    <row r="2400" spans="1:19" x14ac:dyDescent="0.25">
      <c r="A2400" t="s">
        <v>2610</v>
      </c>
      <c r="B2400" t="s">
        <v>2870</v>
      </c>
      <c r="C2400" t="s">
        <v>567</v>
      </c>
      <c r="D2400" t="str">
        <f>VLOOKUP(C2400,'Programas-Mestrado'!$C:$D,2,0)</f>
        <v>PPGCEM</v>
      </c>
      <c r="E2400" t="s">
        <v>258</v>
      </c>
      <c r="F2400" s="10">
        <v>43525</v>
      </c>
      <c r="G2400" s="10">
        <v>44043</v>
      </c>
      <c r="H2400" t="s">
        <v>987</v>
      </c>
      <c r="I2400" t="s">
        <v>7233</v>
      </c>
      <c r="J2400" t="s">
        <v>1024</v>
      </c>
      <c r="K2400" t="s">
        <v>3352</v>
      </c>
      <c r="N2400" s="30"/>
      <c r="P2400" s="30"/>
      <c r="Q2400" s="30"/>
      <c r="R2400" s="30"/>
      <c r="S2400" s="30"/>
    </row>
    <row r="2401" spans="1:19" x14ac:dyDescent="0.25">
      <c r="A2401" t="s">
        <v>3127</v>
      </c>
      <c r="B2401" t="s">
        <v>3270</v>
      </c>
      <c r="C2401" t="s">
        <v>567</v>
      </c>
      <c r="D2401" t="str">
        <f>VLOOKUP(C2401,'Programas-Mestrado'!$C:$D,2,0)</f>
        <v>PPGCEM</v>
      </c>
      <c r="E2401" t="s">
        <v>258</v>
      </c>
      <c r="F2401" s="10">
        <v>43525</v>
      </c>
      <c r="G2401" s="10">
        <v>43616</v>
      </c>
      <c r="H2401" t="s">
        <v>987</v>
      </c>
      <c r="I2401" t="s">
        <v>7233</v>
      </c>
      <c r="J2401" t="s">
        <v>1026</v>
      </c>
      <c r="K2401" t="s">
        <v>3352</v>
      </c>
      <c r="N2401" s="30"/>
      <c r="P2401" s="30"/>
      <c r="Q2401" s="30"/>
      <c r="R2401" s="30"/>
      <c r="S2401" s="30"/>
    </row>
    <row r="2402" spans="1:19" x14ac:dyDescent="0.25">
      <c r="A2402" t="s">
        <v>4534</v>
      </c>
      <c r="B2402" t="s">
        <v>4592</v>
      </c>
      <c r="C2402" t="s">
        <v>567</v>
      </c>
      <c r="D2402" t="str">
        <f>VLOOKUP(C2402,'Programas-Mestrado'!$C:$D,2,0)</f>
        <v>PPGCEM</v>
      </c>
      <c r="E2402" t="s">
        <v>258</v>
      </c>
      <c r="F2402" s="10">
        <v>44621</v>
      </c>
      <c r="G2402" s="10">
        <v>45351</v>
      </c>
      <c r="H2402" t="s">
        <v>987</v>
      </c>
      <c r="I2402" t="s">
        <v>7233</v>
      </c>
      <c r="J2402" t="s">
        <v>1025</v>
      </c>
      <c r="K2402" t="s">
        <v>3352</v>
      </c>
      <c r="N2402" s="30"/>
      <c r="P2402" s="30"/>
      <c r="Q2402" s="30"/>
      <c r="R2402" s="30"/>
      <c r="S2402" s="30"/>
    </row>
    <row r="2403" spans="1:19" x14ac:dyDescent="0.25">
      <c r="A2403" t="s">
        <v>6119</v>
      </c>
      <c r="B2403" t="s">
        <v>6134</v>
      </c>
      <c r="C2403" t="s">
        <v>567</v>
      </c>
      <c r="D2403" t="str">
        <f>VLOOKUP(C2403,'Programas-Mestrado'!$C:$D,2,0)</f>
        <v>PPGCEM</v>
      </c>
      <c r="E2403" t="s">
        <v>258</v>
      </c>
      <c r="F2403" s="10">
        <v>45017</v>
      </c>
      <c r="G2403" s="10">
        <v>45046</v>
      </c>
      <c r="H2403" t="s">
        <v>987</v>
      </c>
      <c r="I2403" t="s">
        <v>7233</v>
      </c>
      <c r="J2403" t="s">
        <v>1026</v>
      </c>
      <c r="K2403" t="s">
        <v>3352</v>
      </c>
      <c r="N2403" s="30"/>
      <c r="P2403" s="30"/>
      <c r="Q2403" s="30"/>
      <c r="R2403" s="30"/>
      <c r="S2403" s="30"/>
    </row>
    <row r="2404" spans="1:19" x14ac:dyDescent="0.25">
      <c r="A2404" t="s">
        <v>6640</v>
      </c>
      <c r="B2404" t="s">
        <v>5873</v>
      </c>
      <c r="C2404" t="s">
        <v>567</v>
      </c>
      <c r="D2404" t="str">
        <f>VLOOKUP(C2404,'Programas-Mestrado'!$C:$D,2,0)</f>
        <v>PPGCEM</v>
      </c>
      <c r="E2404" t="s">
        <v>258</v>
      </c>
      <c r="F2404" s="10">
        <v>44287</v>
      </c>
      <c r="G2404" s="10">
        <v>44985</v>
      </c>
      <c r="H2404" t="s">
        <v>987</v>
      </c>
      <c r="I2404" t="s">
        <v>7233</v>
      </c>
      <c r="J2404" t="s">
        <v>1025</v>
      </c>
      <c r="K2404" t="s">
        <v>3352</v>
      </c>
      <c r="N2404" s="30"/>
      <c r="P2404" s="30"/>
      <c r="Q2404" s="30"/>
      <c r="R2404" s="30"/>
      <c r="S2404" s="30"/>
    </row>
    <row r="2405" spans="1:19" x14ac:dyDescent="0.25">
      <c r="A2405" t="s">
        <v>2611</v>
      </c>
      <c r="B2405" t="s">
        <v>2871</v>
      </c>
      <c r="C2405" t="s">
        <v>567</v>
      </c>
      <c r="D2405" t="str">
        <f>VLOOKUP(C2405,'Programas-Mestrado'!$C:$D,2,0)</f>
        <v>PPGCEM</v>
      </c>
      <c r="E2405" t="s">
        <v>258</v>
      </c>
      <c r="F2405" s="10">
        <v>43831</v>
      </c>
      <c r="G2405" s="10">
        <v>44012</v>
      </c>
      <c r="H2405" t="s">
        <v>987</v>
      </c>
      <c r="I2405" t="s">
        <v>7233</v>
      </c>
      <c r="J2405" t="s">
        <v>1026</v>
      </c>
      <c r="K2405" t="s">
        <v>3352</v>
      </c>
      <c r="N2405" s="30"/>
      <c r="P2405" s="30"/>
      <c r="Q2405" s="30"/>
      <c r="R2405" s="30"/>
      <c r="S2405" s="30"/>
    </row>
    <row r="2406" spans="1:19" x14ac:dyDescent="0.25">
      <c r="A2406" t="s">
        <v>5675</v>
      </c>
      <c r="B2406" t="s">
        <v>5874</v>
      </c>
      <c r="C2406" t="s">
        <v>567</v>
      </c>
      <c r="D2406" t="str">
        <f>VLOOKUP(C2406,'Programas-Mestrado'!$C:$D,2,0)</f>
        <v>PPGCEM</v>
      </c>
      <c r="E2406" t="s">
        <v>258</v>
      </c>
      <c r="F2406" s="10">
        <v>44287</v>
      </c>
      <c r="G2406" s="10">
        <v>44985</v>
      </c>
      <c r="H2406" t="s">
        <v>987</v>
      </c>
      <c r="I2406" t="s">
        <v>7233</v>
      </c>
      <c r="J2406" t="s">
        <v>1024</v>
      </c>
      <c r="K2406" t="s">
        <v>3352</v>
      </c>
      <c r="N2406" s="30"/>
      <c r="P2406" s="30"/>
      <c r="Q2406" s="30"/>
      <c r="R2406" s="30"/>
      <c r="S2406" s="30"/>
    </row>
    <row r="2407" spans="1:19" x14ac:dyDescent="0.25">
      <c r="A2407" t="s">
        <v>6568</v>
      </c>
      <c r="B2407" t="s">
        <v>6576</v>
      </c>
      <c r="C2407" t="s">
        <v>567</v>
      </c>
      <c r="D2407" t="str">
        <f>VLOOKUP(C2407,'Programas-Mestrado'!$C:$D,2,0)</f>
        <v>PPGCEM</v>
      </c>
      <c r="E2407" t="s">
        <v>258</v>
      </c>
      <c r="F2407" s="10">
        <v>45261</v>
      </c>
      <c r="G2407" s="10">
        <v>45504</v>
      </c>
      <c r="H2407" t="s">
        <v>987</v>
      </c>
      <c r="I2407" t="s">
        <v>7233</v>
      </c>
      <c r="J2407" t="s">
        <v>1023</v>
      </c>
      <c r="K2407" t="s">
        <v>3352</v>
      </c>
      <c r="N2407" s="30"/>
      <c r="P2407" s="30"/>
      <c r="Q2407" s="30"/>
      <c r="R2407" s="30"/>
      <c r="S2407" s="30"/>
    </row>
    <row r="2408" spans="1:19" x14ac:dyDescent="0.25">
      <c r="A2408" t="s">
        <v>4740</v>
      </c>
      <c r="B2408" t="s">
        <v>4764</v>
      </c>
      <c r="C2408" t="s">
        <v>567</v>
      </c>
      <c r="D2408" t="str">
        <f>VLOOKUP(C2408,'Programas-Mestrado'!$C:$D,2,0)</f>
        <v>PPGCEM</v>
      </c>
      <c r="E2408" t="s">
        <v>258</v>
      </c>
      <c r="F2408" s="10">
        <v>44713</v>
      </c>
      <c r="G2408" s="10">
        <v>45077</v>
      </c>
      <c r="H2408" t="s">
        <v>987</v>
      </c>
      <c r="I2408" t="s">
        <v>7233</v>
      </c>
      <c r="J2408" t="s">
        <v>1026</v>
      </c>
      <c r="K2408" t="s">
        <v>3352</v>
      </c>
      <c r="N2408" s="30"/>
      <c r="P2408" s="30"/>
      <c r="Q2408" s="30"/>
      <c r="R2408" s="30"/>
      <c r="S2408" s="30"/>
    </row>
    <row r="2409" spans="1:19" x14ac:dyDescent="0.25">
      <c r="A2409" t="s">
        <v>2612</v>
      </c>
      <c r="B2409" t="s">
        <v>2872</v>
      </c>
      <c r="C2409" t="s">
        <v>567</v>
      </c>
      <c r="D2409" t="str">
        <f>VLOOKUP(C2409,'Programas-Mestrado'!$C:$D,2,0)</f>
        <v>PPGCEM</v>
      </c>
      <c r="E2409" t="s">
        <v>258</v>
      </c>
      <c r="F2409" s="10">
        <v>43525</v>
      </c>
      <c r="G2409" s="10">
        <v>44255</v>
      </c>
      <c r="H2409" t="s">
        <v>987</v>
      </c>
      <c r="I2409" t="s">
        <v>7233</v>
      </c>
      <c r="J2409" t="s">
        <v>1025</v>
      </c>
      <c r="K2409" t="s">
        <v>3352</v>
      </c>
      <c r="N2409" s="30"/>
      <c r="P2409" s="30"/>
      <c r="Q2409" s="30"/>
      <c r="R2409" s="30"/>
      <c r="S2409" s="30"/>
    </row>
    <row r="2410" spans="1:19" x14ac:dyDescent="0.25">
      <c r="A2410" t="s">
        <v>6120</v>
      </c>
      <c r="B2410" t="s">
        <v>6135</v>
      </c>
      <c r="C2410" t="s">
        <v>567</v>
      </c>
      <c r="D2410" t="str">
        <f>VLOOKUP(C2410,'Programas-Mestrado'!$C:$D,2,0)</f>
        <v>PPGCEM</v>
      </c>
      <c r="E2410" t="s">
        <v>258</v>
      </c>
      <c r="F2410" s="10">
        <v>45017</v>
      </c>
      <c r="G2410" s="10">
        <v>45230</v>
      </c>
      <c r="H2410" t="s">
        <v>987</v>
      </c>
      <c r="I2410" t="s">
        <v>7233</v>
      </c>
      <c r="J2410" t="s">
        <v>1026</v>
      </c>
      <c r="K2410" t="s">
        <v>3352</v>
      </c>
      <c r="N2410" s="30"/>
      <c r="P2410" s="30"/>
      <c r="Q2410" s="30"/>
      <c r="R2410" s="30"/>
      <c r="S2410" s="30"/>
    </row>
    <row r="2411" spans="1:19" x14ac:dyDescent="0.25">
      <c r="A2411" t="s">
        <v>4905</v>
      </c>
      <c r="B2411" t="s">
        <v>4950</v>
      </c>
      <c r="C2411" t="s">
        <v>567</v>
      </c>
      <c r="D2411" t="str">
        <f>VLOOKUP(C2411,'Programas-Mestrado'!$C:$D,2,0)</f>
        <v>PPGCEM</v>
      </c>
      <c r="E2411" t="s">
        <v>258</v>
      </c>
      <c r="F2411" s="10">
        <v>44774</v>
      </c>
      <c r="G2411" s="10">
        <v>44804</v>
      </c>
      <c r="H2411" t="s">
        <v>987</v>
      </c>
      <c r="I2411" t="s">
        <v>7233</v>
      </c>
      <c r="J2411" t="s">
        <v>1026</v>
      </c>
      <c r="K2411" t="s">
        <v>3352</v>
      </c>
      <c r="N2411" s="30"/>
      <c r="P2411" s="30"/>
      <c r="Q2411" s="30"/>
      <c r="R2411" s="30"/>
      <c r="S2411" s="30"/>
    </row>
    <row r="2412" spans="1:19" x14ac:dyDescent="0.25">
      <c r="A2412" t="s">
        <v>2585</v>
      </c>
      <c r="B2412" t="s">
        <v>3271</v>
      </c>
      <c r="C2412" t="s">
        <v>567</v>
      </c>
      <c r="D2412" t="str">
        <f>VLOOKUP(C2412,'Programas-Mestrado'!$C:$D,2,0)</f>
        <v>PPGCEM</v>
      </c>
      <c r="E2412" t="s">
        <v>258</v>
      </c>
      <c r="F2412" s="10">
        <v>43525</v>
      </c>
      <c r="G2412" s="10">
        <v>43890</v>
      </c>
      <c r="H2412" t="s">
        <v>987</v>
      </c>
      <c r="I2412" t="s">
        <v>7233</v>
      </c>
      <c r="J2412" t="s">
        <v>1025</v>
      </c>
      <c r="K2412" t="s">
        <v>3352</v>
      </c>
      <c r="N2412" s="30"/>
      <c r="P2412" s="30"/>
      <c r="Q2412" s="30"/>
      <c r="R2412" s="30"/>
      <c r="S2412" s="30"/>
    </row>
    <row r="2413" spans="1:19" x14ac:dyDescent="0.25">
      <c r="A2413" t="s">
        <v>3408</v>
      </c>
      <c r="B2413" t="s">
        <v>3413</v>
      </c>
      <c r="C2413" t="s">
        <v>567</v>
      </c>
      <c r="D2413" t="str">
        <f>VLOOKUP(C2413,'Programas-Mestrado'!$C:$D,2,0)</f>
        <v>PPGCEM</v>
      </c>
      <c r="E2413" t="s">
        <v>258</v>
      </c>
      <c r="F2413" s="10">
        <v>44044</v>
      </c>
      <c r="G2413" s="10">
        <v>44773</v>
      </c>
      <c r="H2413" t="s">
        <v>987</v>
      </c>
      <c r="I2413" t="s">
        <v>7233</v>
      </c>
      <c r="J2413" t="s">
        <v>1025</v>
      </c>
      <c r="K2413" t="s">
        <v>3352</v>
      </c>
      <c r="N2413" s="30"/>
      <c r="P2413" s="30"/>
      <c r="Q2413" s="30"/>
      <c r="R2413" s="30"/>
      <c r="S2413" s="30"/>
    </row>
    <row r="2414" spans="1:19" x14ac:dyDescent="0.25">
      <c r="A2414" t="s">
        <v>4077</v>
      </c>
      <c r="B2414" t="s">
        <v>4090</v>
      </c>
      <c r="C2414" t="s">
        <v>567</v>
      </c>
      <c r="D2414" t="str">
        <f>VLOOKUP(C2414,'Programas-Mestrado'!$C:$D,2,0)</f>
        <v>PPGCEM</v>
      </c>
      <c r="E2414" t="s">
        <v>258</v>
      </c>
      <c r="F2414" s="10">
        <v>44409</v>
      </c>
      <c r="G2414" s="10">
        <v>44957</v>
      </c>
      <c r="H2414" t="s">
        <v>987</v>
      </c>
      <c r="I2414" t="s">
        <v>7233</v>
      </c>
      <c r="J2414" t="s">
        <v>1024</v>
      </c>
      <c r="K2414" t="s">
        <v>3352</v>
      </c>
      <c r="N2414" s="30"/>
      <c r="P2414" s="30"/>
      <c r="Q2414" s="30"/>
      <c r="R2414" s="30"/>
      <c r="S2414" s="30"/>
    </row>
    <row r="2415" spans="1:19" x14ac:dyDescent="0.25">
      <c r="A2415" t="s">
        <v>2613</v>
      </c>
      <c r="B2415" t="s">
        <v>2873</v>
      </c>
      <c r="C2415" t="s">
        <v>567</v>
      </c>
      <c r="D2415" t="str">
        <f>VLOOKUP(C2415,'Programas-Mestrado'!$C:$D,2,0)</f>
        <v>PPGCEM</v>
      </c>
      <c r="E2415" t="s">
        <v>258</v>
      </c>
      <c r="F2415" s="10">
        <v>43556</v>
      </c>
      <c r="G2415" s="10">
        <v>44255</v>
      </c>
      <c r="H2415" t="s">
        <v>987</v>
      </c>
      <c r="I2415" t="s">
        <v>7233</v>
      </c>
      <c r="J2415" t="s">
        <v>1025</v>
      </c>
      <c r="K2415" t="s">
        <v>3352</v>
      </c>
      <c r="N2415" s="30"/>
      <c r="P2415" s="30"/>
      <c r="Q2415" s="30"/>
      <c r="R2415" s="30"/>
      <c r="S2415" s="30"/>
    </row>
    <row r="2416" spans="1:19" x14ac:dyDescent="0.25">
      <c r="A2416" t="s">
        <v>3128</v>
      </c>
      <c r="B2416" t="s">
        <v>3272</v>
      </c>
      <c r="C2416" t="s">
        <v>567</v>
      </c>
      <c r="D2416" t="str">
        <f>VLOOKUP(C2416,'Programas-Mestrado'!$C:$D,2,0)</f>
        <v>PPGCEM</v>
      </c>
      <c r="E2416" t="s">
        <v>258</v>
      </c>
      <c r="F2416" s="10">
        <v>43525</v>
      </c>
      <c r="G2416" s="10">
        <v>43555</v>
      </c>
      <c r="H2416" t="s">
        <v>987</v>
      </c>
      <c r="I2416" t="s">
        <v>7233</v>
      </c>
      <c r="J2416" t="s">
        <v>1026</v>
      </c>
      <c r="K2416" t="s">
        <v>3352</v>
      </c>
      <c r="N2416" s="30"/>
      <c r="P2416" s="30"/>
      <c r="Q2416" s="30"/>
      <c r="R2416" s="30"/>
      <c r="S2416" s="30"/>
    </row>
    <row r="2417" spans="1:19" x14ac:dyDescent="0.25">
      <c r="A2417" t="s">
        <v>3129</v>
      </c>
      <c r="B2417" t="s">
        <v>3273</v>
      </c>
      <c r="C2417" t="s">
        <v>567</v>
      </c>
      <c r="D2417" t="str">
        <f>VLOOKUP(C2417,'Programas-Mestrado'!$C:$D,2,0)</f>
        <v>PPGCEM</v>
      </c>
      <c r="E2417" t="s">
        <v>258</v>
      </c>
      <c r="F2417" s="10">
        <v>43525</v>
      </c>
      <c r="G2417" s="10">
        <v>43799</v>
      </c>
      <c r="H2417" t="s">
        <v>987</v>
      </c>
      <c r="I2417" t="s">
        <v>7233</v>
      </c>
      <c r="J2417" t="s">
        <v>1025</v>
      </c>
      <c r="K2417" t="s">
        <v>3352</v>
      </c>
      <c r="N2417" s="30"/>
      <c r="P2417" s="30"/>
      <c r="Q2417" s="30"/>
      <c r="R2417" s="30"/>
      <c r="S2417" s="30"/>
    </row>
    <row r="2418" spans="1:19" x14ac:dyDescent="0.25">
      <c r="A2418" t="s">
        <v>5676</v>
      </c>
      <c r="B2418" t="s">
        <v>5875</v>
      </c>
      <c r="C2418" t="s">
        <v>567</v>
      </c>
      <c r="D2418" t="str">
        <f>VLOOKUP(C2418,'Programas-Mestrado'!$C:$D,2,0)</f>
        <v>PPGCEM</v>
      </c>
      <c r="E2418" t="s">
        <v>258</v>
      </c>
      <c r="F2418" s="10">
        <v>44774</v>
      </c>
      <c r="G2418" s="10">
        <v>44957</v>
      </c>
      <c r="H2418" t="s">
        <v>987</v>
      </c>
      <c r="I2418" t="s">
        <v>7233</v>
      </c>
      <c r="J2418" t="s">
        <v>1023</v>
      </c>
      <c r="K2418" t="s">
        <v>3352</v>
      </c>
      <c r="N2418" s="30"/>
      <c r="P2418" s="30"/>
      <c r="Q2418" s="30"/>
      <c r="R2418" s="30"/>
      <c r="S2418" s="30"/>
    </row>
    <row r="2419" spans="1:19" x14ac:dyDescent="0.25">
      <c r="A2419" t="s">
        <v>5945</v>
      </c>
      <c r="B2419" t="s">
        <v>5992</v>
      </c>
      <c r="C2419" t="s">
        <v>567</v>
      </c>
      <c r="D2419" t="str">
        <f>VLOOKUP(C2419,'Programas-Mestrado'!$C:$D,2,0)</f>
        <v>PPGCEM</v>
      </c>
      <c r="E2419" t="s">
        <v>258</v>
      </c>
      <c r="F2419" s="10">
        <v>44986</v>
      </c>
      <c r="G2419" s="10">
        <v>45230</v>
      </c>
      <c r="H2419" t="s">
        <v>987</v>
      </c>
      <c r="I2419" t="s">
        <v>7233</v>
      </c>
      <c r="J2419" t="s">
        <v>1026</v>
      </c>
      <c r="K2419" t="s">
        <v>3352</v>
      </c>
      <c r="N2419" s="30"/>
      <c r="P2419" s="30"/>
      <c r="Q2419" s="30"/>
      <c r="R2419" s="30"/>
      <c r="S2419" s="30"/>
    </row>
    <row r="2420" spans="1:19" x14ac:dyDescent="0.25">
      <c r="A2420" t="s">
        <v>4078</v>
      </c>
      <c r="B2420" t="s">
        <v>4091</v>
      </c>
      <c r="C2420" t="s">
        <v>567</v>
      </c>
      <c r="D2420" t="str">
        <f>VLOOKUP(C2420,'Programas-Mestrado'!$C:$D,2,0)</f>
        <v>PPGCEM</v>
      </c>
      <c r="E2420" t="s">
        <v>258</v>
      </c>
      <c r="F2420" s="10">
        <v>44409</v>
      </c>
      <c r="G2420" s="10">
        <v>45138</v>
      </c>
      <c r="H2420" t="s">
        <v>987</v>
      </c>
      <c r="I2420" t="s">
        <v>7233</v>
      </c>
      <c r="J2420" t="s">
        <v>1025</v>
      </c>
      <c r="K2420" t="s">
        <v>3352</v>
      </c>
      <c r="N2420" s="30"/>
      <c r="P2420" s="30"/>
      <c r="Q2420" s="30"/>
      <c r="R2420" s="30"/>
      <c r="S2420" s="30"/>
    </row>
    <row r="2421" spans="1:19" x14ac:dyDescent="0.25">
      <c r="A2421" t="s">
        <v>4535</v>
      </c>
      <c r="B2421" t="s">
        <v>4593</v>
      </c>
      <c r="C2421" t="s">
        <v>567</v>
      </c>
      <c r="D2421" t="str">
        <f>VLOOKUP(C2421,'Programas-Mestrado'!$C:$D,2,0)</f>
        <v>PPGCEM</v>
      </c>
      <c r="E2421" t="s">
        <v>258</v>
      </c>
      <c r="F2421" s="10">
        <v>44621</v>
      </c>
      <c r="G2421" s="10">
        <v>45351</v>
      </c>
      <c r="H2421" t="s">
        <v>987</v>
      </c>
      <c r="I2421" t="s">
        <v>7233</v>
      </c>
      <c r="J2421" t="s">
        <v>1024</v>
      </c>
      <c r="K2421" t="s">
        <v>3352</v>
      </c>
      <c r="N2421" s="30"/>
      <c r="P2421" s="30"/>
      <c r="Q2421" s="30"/>
      <c r="R2421" s="30"/>
      <c r="S2421" s="30"/>
    </row>
    <row r="2422" spans="1:19" x14ac:dyDescent="0.25">
      <c r="A2422" t="s">
        <v>3409</v>
      </c>
      <c r="B2422" t="s">
        <v>3414</v>
      </c>
      <c r="C2422" t="s">
        <v>567</v>
      </c>
      <c r="D2422" t="str">
        <f>VLOOKUP(C2422,'Programas-Mestrado'!$C:$D,2,0)</f>
        <v>PPGCEM</v>
      </c>
      <c r="E2422" t="s">
        <v>258</v>
      </c>
      <c r="F2422" s="10">
        <v>44044</v>
      </c>
      <c r="G2422" s="10">
        <v>44773</v>
      </c>
      <c r="H2422" t="s">
        <v>987</v>
      </c>
      <c r="I2422" t="s">
        <v>7233</v>
      </c>
      <c r="J2422" t="s">
        <v>1025</v>
      </c>
      <c r="K2422" t="s">
        <v>3352</v>
      </c>
      <c r="N2422" s="30"/>
      <c r="P2422" s="30"/>
      <c r="Q2422" s="30"/>
      <c r="R2422" s="30"/>
      <c r="S2422" s="30"/>
    </row>
    <row r="2423" spans="1:19" x14ac:dyDescent="0.25">
      <c r="A2423" t="s">
        <v>2614</v>
      </c>
      <c r="B2423" t="s">
        <v>2874</v>
      </c>
      <c r="C2423" t="s">
        <v>567</v>
      </c>
      <c r="D2423" t="str">
        <f>VLOOKUP(C2423,'Programas-Mestrado'!$C:$D,2,0)</f>
        <v>PPGCEM</v>
      </c>
      <c r="E2423" t="s">
        <v>258</v>
      </c>
      <c r="F2423" s="10">
        <v>43831</v>
      </c>
      <c r="G2423" s="10">
        <v>44408</v>
      </c>
      <c r="H2423" t="s">
        <v>987</v>
      </c>
      <c r="I2423" t="s">
        <v>7233</v>
      </c>
      <c r="J2423" t="s">
        <v>1025</v>
      </c>
      <c r="K2423" t="s">
        <v>3352</v>
      </c>
      <c r="N2423" s="30"/>
      <c r="P2423" s="30"/>
      <c r="Q2423" s="30"/>
      <c r="R2423" s="30"/>
      <c r="S2423" s="30"/>
    </row>
    <row r="2424" spans="1:19" x14ac:dyDescent="0.25">
      <c r="A2424" t="s">
        <v>3130</v>
      </c>
      <c r="B2424" t="s">
        <v>3274</v>
      </c>
      <c r="C2424" t="s">
        <v>567</v>
      </c>
      <c r="D2424" t="str">
        <f>VLOOKUP(C2424,'Programas-Mestrado'!$C:$D,2,0)</f>
        <v>PPGCEM</v>
      </c>
      <c r="E2424" t="s">
        <v>258</v>
      </c>
      <c r="F2424" s="10">
        <v>43525</v>
      </c>
      <c r="G2424" s="10">
        <v>43555</v>
      </c>
      <c r="H2424" t="s">
        <v>987</v>
      </c>
      <c r="I2424" t="s">
        <v>7233</v>
      </c>
      <c r="J2424" t="s">
        <v>1025</v>
      </c>
      <c r="K2424" t="s">
        <v>3352</v>
      </c>
      <c r="N2424" s="30"/>
      <c r="P2424" s="30"/>
      <c r="Q2424" s="30"/>
      <c r="R2424" s="30"/>
      <c r="S2424" s="30"/>
    </row>
    <row r="2425" spans="1:19" x14ac:dyDescent="0.25">
      <c r="A2425" t="s">
        <v>3620</v>
      </c>
      <c r="B2425" t="s">
        <v>3700</v>
      </c>
      <c r="C2425" t="s">
        <v>567</v>
      </c>
      <c r="D2425" t="str">
        <f>VLOOKUP(C2425,'Programas-Mestrado'!$C:$D,2,0)</f>
        <v>PPGCEM</v>
      </c>
      <c r="E2425" t="s">
        <v>258</v>
      </c>
      <c r="F2425" s="10">
        <v>44256</v>
      </c>
      <c r="G2425" s="10">
        <v>44712</v>
      </c>
      <c r="H2425" t="s">
        <v>987</v>
      </c>
      <c r="I2425" t="s">
        <v>7233</v>
      </c>
      <c r="J2425" t="s">
        <v>1023</v>
      </c>
      <c r="K2425" t="s">
        <v>3352</v>
      </c>
      <c r="N2425" s="30"/>
      <c r="P2425" s="30"/>
      <c r="Q2425" s="30"/>
      <c r="R2425" s="30"/>
      <c r="S2425" s="30"/>
    </row>
    <row r="2426" spans="1:19" x14ac:dyDescent="0.25">
      <c r="A2426" t="s">
        <v>4906</v>
      </c>
      <c r="B2426" t="s">
        <v>4951</v>
      </c>
      <c r="C2426" t="s">
        <v>567</v>
      </c>
      <c r="D2426" t="str">
        <f>VLOOKUP(C2426,'Programas-Mestrado'!$C:$D,2,0)</f>
        <v>PPGCEM</v>
      </c>
      <c r="E2426" t="s">
        <v>258</v>
      </c>
      <c r="F2426" s="10">
        <v>44774</v>
      </c>
      <c r="G2426" s="10">
        <v>45077</v>
      </c>
      <c r="H2426" t="s">
        <v>987</v>
      </c>
      <c r="I2426" t="s">
        <v>7233</v>
      </c>
      <c r="J2426" t="s">
        <v>1023</v>
      </c>
      <c r="K2426" t="s">
        <v>3352</v>
      </c>
      <c r="N2426" s="30"/>
      <c r="P2426" s="30"/>
      <c r="Q2426" s="30"/>
      <c r="R2426" s="30"/>
      <c r="S2426" s="30"/>
    </row>
    <row r="2427" spans="1:19" x14ac:dyDescent="0.25">
      <c r="A2427" t="s">
        <v>3410</v>
      </c>
      <c r="B2427" t="s">
        <v>3415</v>
      </c>
      <c r="C2427" t="s">
        <v>567</v>
      </c>
      <c r="D2427" t="str">
        <f>VLOOKUP(C2427,'Programas-Mestrado'!$C:$D,2,0)</f>
        <v>PPGCEM</v>
      </c>
      <c r="E2427" t="s">
        <v>258</v>
      </c>
      <c r="F2427" s="10">
        <v>44044</v>
      </c>
      <c r="G2427" s="10">
        <v>44773</v>
      </c>
      <c r="H2427" t="s">
        <v>987</v>
      </c>
      <c r="I2427" t="s">
        <v>7233</v>
      </c>
      <c r="J2427" t="s">
        <v>1025</v>
      </c>
      <c r="K2427" t="s">
        <v>3352</v>
      </c>
      <c r="N2427" s="30"/>
      <c r="P2427" s="30"/>
      <c r="Q2427" s="30"/>
      <c r="R2427" s="30"/>
      <c r="S2427" s="30"/>
    </row>
    <row r="2428" spans="1:19" x14ac:dyDescent="0.25">
      <c r="A2428" t="s">
        <v>2615</v>
      </c>
      <c r="B2428" t="s">
        <v>2875</v>
      </c>
      <c r="C2428" t="s">
        <v>567</v>
      </c>
      <c r="D2428" t="str">
        <f>VLOOKUP(C2428,'Programas-Mestrado'!$C:$D,2,0)</f>
        <v>PPGCEM</v>
      </c>
      <c r="E2428" t="s">
        <v>258</v>
      </c>
      <c r="F2428" s="10">
        <v>43525</v>
      </c>
      <c r="G2428" s="10">
        <v>44043</v>
      </c>
      <c r="H2428" t="s">
        <v>987</v>
      </c>
      <c r="I2428" t="s">
        <v>7233</v>
      </c>
      <c r="J2428" t="s">
        <v>1025</v>
      </c>
      <c r="K2428" t="s">
        <v>3352</v>
      </c>
      <c r="N2428" s="30"/>
      <c r="P2428" s="30"/>
      <c r="Q2428" s="30"/>
      <c r="R2428" s="30"/>
      <c r="S2428" s="30"/>
    </row>
    <row r="2429" spans="1:19" x14ac:dyDescent="0.25">
      <c r="A2429" t="s">
        <v>3621</v>
      </c>
      <c r="B2429" t="s">
        <v>3701</v>
      </c>
      <c r="C2429" t="s">
        <v>567</v>
      </c>
      <c r="D2429" t="str">
        <f>VLOOKUP(C2429,'Programas-Mestrado'!$C:$D,2,0)</f>
        <v>PPGCEM</v>
      </c>
      <c r="E2429" t="s">
        <v>258</v>
      </c>
      <c r="F2429" s="10">
        <v>44256</v>
      </c>
      <c r="G2429" s="10">
        <v>44620</v>
      </c>
      <c r="H2429" t="s">
        <v>987</v>
      </c>
      <c r="I2429" t="s">
        <v>7233</v>
      </c>
      <c r="J2429" t="s">
        <v>1025</v>
      </c>
      <c r="K2429" t="s">
        <v>3352</v>
      </c>
      <c r="N2429" s="30"/>
      <c r="P2429" s="30"/>
      <c r="Q2429" s="30"/>
      <c r="R2429" s="30"/>
      <c r="S2429" s="30"/>
    </row>
    <row r="2430" spans="1:19" x14ac:dyDescent="0.25">
      <c r="A2430" t="s">
        <v>6763</v>
      </c>
      <c r="B2430" t="s">
        <v>6913</v>
      </c>
      <c r="C2430" t="s">
        <v>567</v>
      </c>
      <c r="D2430" t="str">
        <f>VLOOKUP(C2430,'Programas-Mestrado'!$C:$D,2,0)</f>
        <v>PPGCEM</v>
      </c>
      <c r="E2430" t="s">
        <v>258</v>
      </c>
      <c r="F2430" s="10">
        <v>45352</v>
      </c>
      <c r="G2430" s="10">
        <v>45382</v>
      </c>
      <c r="H2430" t="s">
        <v>987</v>
      </c>
      <c r="I2430" t="s">
        <v>7233</v>
      </c>
      <c r="J2430" t="s">
        <v>1027</v>
      </c>
      <c r="K2430" t="s">
        <v>3352</v>
      </c>
      <c r="N2430" s="30"/>
      <c r="P2430" s="30"/>
      <c r="Q2430" s="30"/>
      <c r="R2430" s="30"/>
      <c r="S2430" s="30"/>
    </row>
    <row r="2431" spans="1:19" x14ac:dyDescent="0.25">
      <c r="A2431" t="s">
        <v>4536</v>
      </c>
      <c r="B2431" t="s">
        <v>4594</v>
      </c>
      <c r="C2431" t="s">
        <v>567</v>
      </c>
      <c r="D2431" t="str">
        <f>VLOOKUP(C2431,'Programas-Mestrado'!$C:$D,2,0)</f>
        <v>PPGCEM</v>
      </c>
      <c r="E2431" t="s">
        <v>258</v>
      </c>
      <c r="F2431" s="10">
        <v>44621</v>
      </c>
      <c r="G2431" s="10">
        <v>45351</v>
      </c>
      <c r="H2431" t="s">
        <v>987</v>
      </c>
      <c r="I2431" t="s">
        <v>7233</v>
      </c>
      <c r="J2431" t="s">
        <v>1025</v>
      </c>
      <c r="K2431" t="s">
        <v>3352</v>
      </c>
      <c r="N2431" s="30"/>
      <c r="P2431" s="30"/>
      <c r="Q2431" s="30"/>
      <c r="R2431" s="30"/>
      <c r="S2431" s="30"/>
    </row>
    <row r="2432" spans="1:19" x14ac:dyDescent="0.25">
      <c r="A2432" t="s">
        <v>2616</v>
      </c>
      <c r="B2432" t="s">
        <v>2876</v>
      </c>
      <c r="C2432" t="s">
        <v>567</v>
      </c>
      <c r="D2432" t="str">
        <f>VLOOKUP(C2432,'Programas-Mestrado'!$C:$D,2,0)</f>
        <v>PPGCEM</v>
      </c>
      <c r="E2432" t="s">
        <v>258</v>
      </c>
      <c r="F2432" s="10">
        <v>43891</v>
      </c>
      <c r="G2432" s="10">
        <v>44620</v>
      </c>
      <c r="H2432" t="s">
        <v>987</v>
      </c>
      <c r="I2432" t="s">
        <v>7233</v>
      </c>
      <c r="J2432" t="s">
        <v>1025</v>
      </c>
      <c r="K2432" t="s">
        <v>3352</v>
      </c>
      <c r="N2432" s="30"/>
      <c r="P2432" s="30"/>
      <c r="Q2432" s="30"/>
      <c r="R2432" s="30"/>
      <c r="S2432" s="30"/>
    </row>
    <row r="2433" spans="1:19" x14ac:dyDescent="0.25">
      <c r="A2433" t="s">
        <v>2617</v>
      </c>
      <c r="B2433" t="s">
        <v>2877</v>
      </c>
      <c r="C2433" t="s">
        <v>567</v>
      </c>
      <c r="D2433" t="str">
        <f>VLOOKUP(C2433,'Programas-Mestrado'!$C:$D,2,0)</f>
        <v>PPGCEM</v>
      </c>
      <c r="E2433" t="s">
        <v>258</v>
      </c>
      <c r="F2433" s="10">
        <v>43891</v>
      </c>
      <c r="G2433" s="10">
        <v>44620</v>
      </c>
      <c r="H2433" t="s">
        <v>987</v>
      </c>
      <c r="I2433" t="s">
        <v>7233</v>
      </c>
      <c r="J2433" t="s">
        <v>1025</v>
      </c>
      <c r="K2433" t="s">
        <v>3352</v>
      </c>
      <c r="N2433" s="30"/>
      <c r="P2433" s="30"/>
      <c r="Q2433" s="30"/>
      <c r="R2433" s="30"/>
      <c r="S2433" s="30"/>
    </row>
    <row r="2434" spans="1:19" x14ac:dyDescent="0.25">
      <c r="A2434" t="s">
        <v>3131</v>
      </c>
      <c r="B2434" t="s">
        <v>3275</v>
      </c>
      <c r="C2434" t="s">
        <v>567</v>
      </c>
      <c r="D2434" t="str">
        <f>VLOOKUP(C2434,'Programas-Mestrado'!$C:$D,2,0)</f>
        <v>PPGCEM</v>
      </c>
      <c r="E2434" t="s">
        <v>258</v>
      </c>
      <c r="F2434" s="10">
        <v>43525</v>
      </c>
      <c r="G2434" s="10">
        <v>43890</v>
      </c>
      <c r="H2434" t="s">
        <v>987</v>
      </c>
      <c r="I2434" t="s">
        <v>7233</v>
      </c>
      <c r="J2434" t="s">
        <v>1025</v>
      </c>
      <c r="K2434" t="s">
        <v>3352</v>
      </c>
      <c r="N2434" s="30"/>
      <c r="P2434" s="30"/>
      <c r="Q2434" s="30"/>
      <c r="R2434" s="30"/>
      <c r="S2434" s="30"/>
    </row>
    <row r="2435" spans="1:19" x14ac:dyDescent="0.25">
      <c r="A2435" t="s">
        <v>7033</v>
      </c>
      <c r="B2435" t="s">
        <v>5993</v>
      </c>
      <c r="C2435" t="s">
        <v>567</v>
      </c>
      <c r="D2435" t="str">
        <f>VLOOKUP(C2435,'Programas-Mestrado'!$C:$D,2,0)</f>
        <v>PPGCEM</v>
      </c>
      <c r="E2435" t="s">
        <v>258</v>
      </c>
      <c r="F2435" s="10">
        <v>44986</v>
      </c>
      <c r="G2435" s="10">
        <v>45230</v>
      </c>
      <c r="H2435" t="s">
        <v>987</v>
      </c>
      <c r="I2435" t="s">
        <v>7233</v>
      </c>
      <c r="J2435" t="s">
        <v>1026</v>
      </c>
      <c r="K2435" t="s">
        <v>3352</v>
      </c>
      <c r="N2435" s="30"/>
      <c r="P2435" s="30"/>
      <c r="Q2435" s="30"/>
      <c r="R2435" s="30"/>
      <c r="S2435" s="30"/>
    </row>
    <row r="2436" spans="1:19" x14ac:dyDescent="0.25">
      <c r="A2436" t="s">
        <v>2618</v>
      </c>
      <c r="B2436" t="s">
        <v>2878</v>
      </c>
      <c r="C2436" t="s">
        <v>567</v>
      </c>
      <c r="D2436" t="str">
        <f>VLOOKUP(C2436,'Programas-Mestrado'!$C:$D,2,0)</f>
        <v>PPGCEM</v>
      </c>
      <c r="E2436" t="s">
        <v>258</v>
      </c>
      <c r="F2436" s="10">
        <v>43891</v>
      </c>
      <c r="G2436" s="10">
        <v>44620</v>
      </c>
      <c r="H2436" t="s">
        <v>987</v>
      </c>
      <c r="I2436" t="s">
        <v>7233</v>
      </c>
      <c r="J2436" t="s">
        <v>1025</v>
      </c>
      <c r="K2436" t="s">
        <v>3352</v>
      </c>
      <c r="N2436" s="30"/>
      <c r="P2436" s="30"/>
      <c r="Q2436" s="30"/>
      <c r="R2436" s="30"/>
      <c r="S2436" s="30"/>
    </row>
    <row r="2437" spans="1:19" x14ac:dyDescent="0.25">
      <c r="A2437" t="s">
        <v>4537</v>
      </c>
      <c r="B2437" t="s">
        <v>4595</v>
      </c>
      <c r="C2437" t="s">
        <v>567</v>
      </c>
      <c r="D2437" t="str">
        <f>VLOOKUP(C2437,'Programas-Mestrado'!$C:$D,2,0)</f>
        <v>PPGCEM</v>
      </c>
      <c r="E2437" t="s">
        <v>258</v>
      </c>
      <c r="F2437" s="10">
        <v>44621</v>
      </c>
      <c r="G2437" s="10">
        <v>45351</v>
      </c>
      <c r="H2437" t="s">
        <v>987</v>
      </c>
      <c r="I2437" t="s">
        <v>7233</v>
      </c>
      <c r="J2437" t="s">
        <v>1024</v>
      </c>
      <c r="K2437" t="s">
        <v>3352</v>
      </c>
      <c r="N2437" s="30"/>
      <c r="P2437" s="30"/>
      <c r="Q2437" s="30"/>
      <c r="R2437" s="30"/>
      <c r="S2437" s="30"/>
    </row>
    <row r="2438" spans="1:19" x14ac:dyDescent="0.25">
      <c r="A2438" t="s">
        <v>4907</v>
      </c>
      <c r="B2438" t="s">
        <v>4952</v>
      </c>
      <c r="C2438" t="s">
        <v>567</v>
      </c>
      <c r="D2438" t="str">
        <f>VLOOKUP(C2438,'Programas-Mestrado'!$C:$D,2,0)</f>
        <v>PPGCEM</v>
      </c>
      <c r="E2438" t="s">
        <v>258</v>
      </c>
      <c r="F2438" s="10">
        <v>44774</v>
      </c>
      <c r="G2438" s="10">
        <v>45077</v>
      </c>
      <c r="H2438" t="s">
        <v>987</v>
      </c>
      <c r="I2438" t="s">
        <v>7233</v>
      </c>
      <c r="J2438" t="s">
        <v>1026</v>
      </c>
      <c r="K2438" t="s">
        <v>3352</v>
      </c>
      <c r="N2438" s="30"/>
      <c r="P2438" s="30"/>
      <c r="Q2438" s="30"/>
      <c r="R2438" s="30"/>
      <c r="S2438" s="30"/>
    </row>
    <row r="2439" spans="1:19" x14ac:dyDescent="0.25">
      <c r="A2439" t="s">
        <v>3411</v>
      </c>
      <c r="B2439" t="s">
        <v>3416</v>
      </c>
      <c r="C2439" t="s">
        <v>567</v>
      </c>
      <c r="D2439" t="str">
        <f>VLOOKUP(C2439,'Programas-Mestrado'!$C:$D,2,0)</f>
        <v>PPGCEM</v>
      </c>
      <c r="E2439" t="s">
        <v>258</v>
      </c>
      <c r="F2439" s="10">
        <v>44044</v>
      </c>
      <c r="G2439" s="10">
        <v>44773</v>
      </c>
      <c r="H2439" t="s">
        <v>987</v>
      </c>
      <c r="I2439" t="s">
        <v>7233</v>
      </c>
      <c r="J2439" t="s">
        <v>1025</v>
      </c>
      <c r="K2439" t="s">
        <v>3352</v>
      </c>
      <c r="N2439" s="30"/>
      <c r="P2439" s="30"/>
      <c r="Q2439" s="30"/>
      <c r="R2439" s="30"/>
      <c r="S2439" s="30"/>
    </row>
    <row r="2440" spans="1:19" x14ac:dyDescent="0.25">
      <c r="A2440" t="s">
        <v>3132</v>
      </c>
      <c r="B2440" t="s">
        <v>3276</v>
      </c>
      <c r="C2440" t="s">
        <v>567</v>
      </c>
      <c r="D2440" t="str">
        <f>VLOOKUP(C2440,'Programas-Mestrado'!$C:$D,2,0)</f>
        <v>PPGCEM</v>
      </c>
      <c r="E2440" t="s">
        <v>258</v>
      </c>
      <c r="F2440" s="10">
        <v>43525</v>
      </c>
      <c r="G2440" s="10">
        <v>43890</v>
      </c>
      <c r="H2440" t="s">
        <v>987</v>
      </c>
      <c r="I2440" t="s">
        <v>7233</v>
      </c>
      <c r="J2440" t="s">
        <v>1025</v>
      </c>
      <c r="K2440" t="s">
        <v>3352</v>
      </c>
      <c r="N2440" s="30"/>
      <c r="P2440" s="30"/>
      <c r="Q2440" s="30"/>
      <c r="R2440" s="30"/>
      <c r="S2440" s="30"/>
    </row>
    <row r="2441" spans="1:19" x14ac:dyDescent="0.25">
      <c r="A2441" t="s">
        <v>5677</v>
      </c>
      <c r="B2441" t="s">
        <v>5876</v>
      </c>
      <c r="C2441" t="s">
        <v>567</v>
      </c>
      <c r="D2441" t="str">
        <f>VLOOKUP(C2441,'Programas-Mestrado'!$C:$D,2,0)</f>
        <v>PPGCEM</v>
      </c>
      <c r="E2441" t="s">
        <v>258</v>
      </c>
      <c r="F2441" s="10">
        <v>44256</v>
      </c>
      <c r="G2441" s="10">
        <v>44985</v>
      </c>
      <c r="H2441" t="s">
        <v>987</v>
      </c>
      <c r="I2441" t="s">
        <v>7233</v>
      </c>
      <c r="J2441" t="s">
        <v>1025</v>
      </c>
      <c r="K2441" t="s">
        <v>3352</v>
      </c>
      <c r="N2441" s="30"/>
      <c r="P2441" s="30"/>
      <c r="Q2441" s="30"/>
      <c r="R2441" s="30"/>
      <c r="S2441" s="30"/>
    </row>
    <row r="2442" spans="1:19" x14ac:dyDescent="0.25">
      <c r="A2442" t="s">
        <v>3420</v>
      </c>
      <c r="B2442" t="s">
        <v>3702</v>
      </c>
      <c r="C2442" t="s">
        <v>567</v>
      </c>
      <c r="D2442" t="str">
        <f>VLOOKUP(C2442,'Programas-Mestrado'!$C:$D,2,0)</f>
        <v>PPGCEM</v>
      </c>
      <c r="E2442" t="s">
        <v>258</v>
      </c>
      <c r="F2442" s="10">
        <v>44256</v>
      </c>
      <c r="G2442" s="10">
        <v>44773</v>
      </c>
      <c r="H2442" t="s">
        <v>987</v>
      </c>
      <c r="I2442" t="s">
        <v>7233</v>
      </c>
      <c r="J2442" t="s">
        <v>1025</v>
      </c>
      <c r="K2442" t="s">
        <v>3352</v>
      </c>
      <c r="N2442" s="30"/>
      <c r="P2442" s="30"/>
      <c r="Q2442" s="30"/>
      <c r="R2442" s="30"/>
      <c r="S2442" s="30"/>
    </row>
    <row r="2443" spans="1:19" x14ac:dyDescent="0.25">
      <c r="A2443" t="s">
        <v>4177</v>
      </c>
      <c r="B2443" t="s">
        <v>4185</v>
      </c>
      <c r="C2443" t="s">
        <v>567</v>
      </c>
      <c r="D2443" t="str">
        <f>VLOOKUP(C2443,'Programas-Mestrado'!$C:$D,2,0)</f>
        <v>PPGCEM</v>
      </c>
      <c r="E2443" t="s">
        <v>258</v>
      </c>
      <c r="F2443" s="10">
        <v>44470</v>
      </c>
      <c r="G2443" s="10">
        <v>45138</v>
      </c>
      <c r="H2443" t="s">
        <v>987</v>
      </c>
      <c r="I2443" t="s">
        <v>7233</v>
      </c>
      <c r="J2443" t="s">
        <v>1024</v>
      </c>
      <c r="K2443" t="s">
        <v>3352</v>
      </c>
      <c r="N2443" s="30"/>
      <c r="P2443" s="30"/>
      <c r="Q2443" s="30"/>
      <c r="R2443" s="30"/>
      <c r="S2443" s="30"/>
    </row>
    <row r="2444" spans="1:19" x14ac:dyDescent="0.25">
      <c r="A2444" t="s">
        <v>3133</v>
      </c>
      <c r="B2444" t="s">
        <v>3277</v>
      </c>
      <c r="C2444" t="s">
        <v>567</v>
      </c>
      <c r="D2444" t="str">
        <f>VLOOKUP(C2444,'Programas-Mestrado'!$C:$D,2,0)</f>
        <v>PPGCEM</v>
      </c>
      <c r="E2444" t="s">
        <v>258</v>
      </c>
      <c r="F2444" s="10">
        <v>43525</v>
      </c>
      <c r="G2444" s="10">
        <v>43585</v>
      </c>
      <c r="H2444" t="s">
        <v>987</v>
      </c>
      <c r="I2444" t="s">
        <v>7233</v>
      </c>
      <c r="J2444" t="s">
        <v>1026</v>
      </c>
      <c r="K2444" t="s">
        <v>3352</v>
      </c>
      <c r="N2444" s="30"/>
      <c r="P2444" s="30"/>
      <c r="Q2444" s="30"/>
      <c r="R2444" s="30"/>
      <c r="S2444" s="30"/>
    </row>
    <row r="2445" spans="1:19" x14ac:dyDescent="0.25">
      <c r="A2445" t="s">
        <v>3622</v>
      </c>
      <c r="B2445" t="s">
        <v>3703</v>
      </c>
      <c r="C2445" t="s">
        <v>567</v>
      </c>
      <c r="D2445" t="str">
        <f>VLOOKUP(C2445,'Programas-Mestrado'!$C:$D,2,0)</f>
        <v>PPGCEM</v>
      </c>
      <c r="E2445" t="s">
        <v>258</v>
      </c>
      <c r="F2445" s="10">
        <v>44256</v>
      </c>
      <c r="G2445" s="10">
        <v>44469</v>
      </c>
      <c r="H2445" t="s">
        <v>987</v>
      </c>
      <c r="I2445" t="s">
        <v>7233</v>
      </c>
      <c r="J2445" t="s">
        <v>1024</v>
      </c>
      <c r="K2445" t="s">
        <v>3352</v>
      </c>
      <c r="N2445" s="30"/>
      <c r="P2445" s="30"/>
      <c r="Q2445" s="30"/>
      <c r="R2445" s="30"/>
      <c r="S2445" s="30"/>
    </row>
    <row r="2446" spans="1:19" x14ac:dyDescent="0.25">
      <c r="A2446" t="s">
        <v>5678</v>
      </c>
      <c r="B2446" t="s">
        <v>5877</v>
      </c>
      <c r="C2446" t="s">
        <v>567</v>
      </c>
      <c r="D2446" t="str">
        <f>VLOOKUP(C2446,'Programas-Mestrado'!$C:$D,2,0)</f>
        <v>PPGCEM</v>
      </c>
      <c r="E2446" t="s">
        <v>258</v>
      </c>
      <c r="F2446" s="10">
        <v>44621</v>
      </c>
      <c r="G2446" s="10">
        <v>44985</v>
      </c>
      <c r="H2446" t="s">
        <v>987</v>
      </c>
      <c r="I2446" t="s">
        <v>7233</v>
      </c>
      <c r="J2446" t="s">
        <v>1026</v>
      </c>
      <c r="K2446" t="s">
        <v>3352</v>
      </c>
      <c r="N2446" s="30"/>
      <c r="P2446" s="30"/>
      <c r="Q2446" s="30"/>
      <c r="R2446" s="30"/>
      <c r="S2446" s="30"/>
    </row>
    <row r="2447" spans="1:19" x14ac:dyDescent="0.25">
      <c r="A2447" t="s">
        <v>4908</v>
      </c>
      <c r="B2447" t="s">
        <v>4953</v>
      </c>
      <c r="C2447" t="s">
        <v>567</v>
      </c>
      <c r="D2447" t="str">
        <f>VLOOKUP(C2447,'Programas-Mestrado'!$C:$D,2,0)</f>
        <v>PPGCEM</v>
      </c>
      <c r="E2447" t="s">
        <v>258</v>
      </c>
      <c r="F2447" s="10">
        <v>44774</v>
      </c>
      <c r="G2447" s="10">
        <v>45504</v>
      </c>
      <c r="H2447" t="s">
        <v>987</v>
      </c>
      <c r="I2447" t="s">
        <v>7233</v>
      </c>
      <c r="J2447" t="s">
        <v>1025</v>
      </c>
      <c r="K2447" t="s">
        <v>3352</v>
      </c>
      <c r="N2447" s="30"/>
      <c r="P2447" s="30"/>
      <c r="Q2447" s="30"/>
      <c r="R2447" s="30"/>
      <c r="S2447" s="30"/>
    </row>
    <row r="2448" spans="1:19" x14ac:dyDescent="0.25">
      <c r="A2448" t="s">
        <v>3623</v>
      </c>
      <c r="B2448" t="s">
        <v>3704</v>
      </c>
      <c r="C2448" t="s">
        <v>567</v>
      </c>
      <c r="D2448" t="str">
        <f>VLOOKUP(C2448,'Programas-Mestrado'!$C:$D,2,0)</f>
        <v>PPGCEM</v>
      </c>
      <c r="E2448" t="s">
        <v>258</v>
      </c>
      <c r="F2448" s="10">
        <v>44256</v>
      </c>
      <c r="G2448" s="10">
        <v>44286</v>
      </c>
      <c r="H2448" t="s">
        <v>987</v>
      </c>
      <c r="I2448" t="s">
        <v>7233</v>
      </c>
      <c r="J2448" t="s">
        <v>1027</v>
      </c>
      <c r="K2448" t="s">
        <v>3352</v>
      </c>
      <c r="N2448" s="30"/>
      <c r="P2448" s="30"/>
      <c r="Q2448" s="30"/>
      <c r="R2448" s="30"/>
      <c r="S2448" s="30"/>
    </row>
    <row r="2449" spans="1:19" x14ac:dyDescent="0.25">
      <c r="A2449" t="s">
        <v>6428</v>
      </c>
      <c r="B2449" t="s">
        <v>6430</v>
      </c>
      <c r="C2449" t="s">
        <v>567</v>
      </c>
      <c r="D2449" t="str">
        <f>VLOOKUP(C2449,'Programas-Mestrado'!$C:$D,2,0)</f>
        <v>PPGCEM</v>
      </c>
      <c r="E2449" t="s">
        <v>258</v>
      </c>
      <c r="F2449" s="10">
        <v>45139</v>
      </c>
      <c r="G2449" s="10">
        <v>45169</v>
      </c>
      <c r="H2449" t="s">
        <v>987</v>
      </c>
      <c r="I2449" t="s">
        <v>7233</v>
      </c>
      <c r="J2449" t="s">
        <v>1026</v>
      </c>
      <c r="K2449" t="s">
        <v>3352</v>
      </c>
      <c r="N2449" s="30"/>
      <c r="P2449" s="30"/>
      <c r="Q2449" s="30"/>
      <c r="R2449" s="30"/>
      <c r="S2449" s="30"/>
    </row>
    <row r="2450" spans="1:19" x14ac:dyDescent="0.25">
      <c r="A2450" t="s">
        <v>2621</v>
      </c>
      <c r="B2450" t="s">
        <v>2881</v>
      </c>
      <c r="C2450" t="s">
        <v>666</v>
      </c>
      <c r="D2450" t="str">
        <f>VLOOKUP(C2450,'Programas-Mestrado'!$C:$D,2,0)</f>
        <v>PPGQ</v>
      </c>
      <c r="E2450" t="s">
        <v>517</v>
      </c>
      <c r="F2450" s="10">
        <v>43525</v>
      </c>
      <c r="G2450" s="10">
        <v>44957</v>
      </c>
      <c r="H2450" t="s">
        <v>986</v>
      </c>
      <c r="I2450" t="s">
        <v>7233</v>
      </c>
      <c r="J2450" t="s">
        <v>3381</v>
      </c>
      <c r="K2450" t="s">
        <v>3352</v>
      </c>
      <c r="N2450" s="30"/>
      <c r="P2450" s="30"/>
      <c r="Q2450" s="30"/>
      <c r="R2450" s="30"/>
      <c r="S2450" s="30"/>
    </row>
    <row r="2451" spans="1:19" x14ac:dyDescent="0.25">
      <c r="A2451" t="s">
        <v>2629</v>
      </c>
      <c r="B2451" t="s">
        <v>2889</v>
      </c>
      <c r="C2451" t="s">
        <v>666</v>
      </c>
      <c r="D2451" t="str">
        <f>VLOOKUP(C2451,'Programas-Mestrado'!$C:$D,2,0)</f>
        <v>PPGQ</v>
      </c>
      <c r="E2451" t="s">
        <v>517</v>
      </c>
      <c r="F2451" s="10">
        <v>43525</v>
      </c>
      <c r="G2451" s="10">
        <v>44895</v>
      </c>
      <c r="H2451" t="s">
        <v>986</v>
      </c>
      <c r="I2451" t="s">
        <v>7233</v>
      </c>
      <c r="J2451" t="s">
        <v>3381</v>
      </c>
      <c r="K2451" t="s">
        <v>3352</v>
      </c>
      <c r="N2451" s="30"/>
      <c r="P2451" s="30"/>
      <c r="Q2451" s="30"/>
      <c r="R2451" s="30"/>
      <c r="S2451" s="30"/>
    </row>
    <row r="2452" spans="1:19" x14ac:dyDescent="0.25">
      <c r="A2452" t="s">
        <v>2640</v>
      </c>
      <c r="B2452" t="s">
        <v>2900</v>
      </c>
      <c r="C2452" t="s">
        <v>666</v>
      </c>
      <c r="D2452" t="str">
        <f>VLOOKUP(C2452,'Programas-Mestrado'!$C:$D,2,0)</f>
        <v>PPGQ</v>
      </c>
      <c r="E2452" t="s">
        <v>517</v>
      </c>
      <c r="F2452" s="10">
        <v>43891</v>
      </c>
      <c r="G2452" s="10">
        <v>44681</v>
      </c>
      <c r="H2452" t="s">
        <v>986</v>
      </c>
      <c r="I2452" t="s">
        <v>7233</v>
      </c>
      <c r="J2452" t="s">
        <v>3381</v>
      </c>
      <c r="K2452" t="s">
        <v>3352</v>
      </c>
      <c r="N2452" s="30"/>
      <c r="P2452" s="30"/>
      <c r="Q2452" s="30"/>
      <c r="R2452" s="30"/>
      <c r="S2452" s="30"/>
    </row>
    <row r="2453" spans="1:19" x14ac:dyDescent="0.25">
      <c r="A2453" t="s">
        <v>2646</v>
      </c>
      <c r="B2453" t="s">
        <v>2906</v>
      </c>
      <c r="C2453" t="s">
        <v>666</v>
      </c>
      <c r="D2453" t="str">
        <f>VLOOKUP(C2453,'Programas-Mestrado'!$C:$D,2,0)</f>
        <v>PPGQ</v>
      </c>
      <c r="E2453" t="s">
        <v>517</v>
      </c>
      <c r="F2453" s="10">
        <v>43525</v>
      </c>
      <c r="G2453" s="10">
        <v>44773</v>
      </c>
      <c r="H2453" t="s">
        <v>986</v>
      </c>
      <c r="I2453" t="s">
        <v>7233</v>
      </c>
      <c r="J2453" t="s">
        <v>1024</v>
      </c>
      <c r="K2453" t="s">
        <v>3352</v>
      </c>
      <c r="N2453" s="30"/>
      <c r="P2453" s="30"/>
      <c r="Q2453" s="30"/>
      <c r="R2453" s="30"/>
      <c r="S2453" s="30"/>
    </row>
    <row r="2454" spans="1:19" x14ac:dyDescent="0.25">
      <c r="A2454" t="s">
        <v>3022</v>
      </c>
      <c r="B2454" t="s">
        <v>3038</v>
      </c>
      <c r="C2454" t="s">
        <v>666</v>
      </c>
      <c r="D2454" t="str">
        <f>VLOOKUP(C2454,'Programas-Mestrado'!$C:$D,2,0)</f>
        <v>PPGQ</v>
      </c>
      <c r="E2454" t="s">
        <v>258</v>
      </c>
      <c r="F2454" s="10">
        <v>43525</v>
      </c>
      <c r="G2454" s="10">
        <v>43890</v>
      </c>
      <c r="H2454" t="s">
        <v>986</v>
      </c>
      <c r="I2454" t="s">
        <v>7233</v>
      </c>
      <c r="J2454" t="s">
        <v>1025</v>
      </c>
      <c r="K2454" t="s">
        <v>3352</v>
      </c>
      <c r="N2454" s="30"/>
      <c r="P2454" s="30"/>
      <c r="Q2454" s="30"/>
      <c r="R2454" s="30"/>
      <c r="S2454" s="30"/>
    </row>
    <row r="2455" spans="1:19" x14ac:dyDescent="0.25">
      <c r="A2455" t="s">
        <v>3014</v>
      </c>
      <c r="B2455" t="s">
        <v>3016</v>
      </c>
      <c r="C2455" t="s">
        <v>666</v>
      </c>
      <c r="D2455" t="str">
        <f>VLOOKUP(C2455,'Programas-Mestrado'!$C:$D,2,0)</f>
        <v>PPGQ</v>
      </c>
      <c r="E2455" t="s">
        <v>258</v>
      </c>
      <c r="F2455" s="10">
        <v>43525</v>
      </c>
      <c r="G2455" s="10">
        <v>43982</v>
      </c>
      <c r="H2455" t="s">
        <v>986</v>
      </c>
      <c r="I2455" t="s">
        <v>7233</v>
      </c>
      <c r="J2455" t="s">
        <v>3381</v>
      </c>
      <c r="K2455" t="s">
        <v>3352</v>
      </c>
      <c r="N2455" s="30"/>
      <c r="P2455" s="30"/>
      <c r="Q2455" s="30"/>
      <c r="R2455" s="30"/>
      <c r="S2455" s="30"/>
    </row>
    <row r="2456" spans="1:19" x14ac:dyDescent="0.25">
      <c r="A2456" t="s">
        <v>3134</v>
      </c>
      <c r="B2456" t="s">
        <v>3278</v>
      </c>
      <c r="C2456" t="s">
        <v>666</v>
      </c>
      <c r="D2456" t="str">
        <f>VLOOKUP(C2456,'Programas-Mestrado'!$C:$D,2,0)</f>
        <v>PPGQ</v>
      </c>
      <c r="E2456" t="s">
        <v>517</v>
      </c>
      <c r="F2456" s="10">
        <v>43525</v>
      </c>
      <c r="G2456" s="10">
        <v>43921</v>
      </c>
      <c r="H2456" t="s">
        <v>987</v>
      </c>
      <c r="I2456" t="s">
        <v>7233</v>
      </c>
      <c r="J2456" t="s">
        <v>1025</v>
      </c>
      <c r="K2456" t="s">
        <v>3352</v>
      </c>
      <c r="N2456" s="30"/>
      <c r="P2456" s="30"/>
      <c r="Q2456" s="30"/>
      <c r="R2456" s="30"/>
      <c r="S2456" s="30"/>
    </row>
    <row r="2457" spans="1:19" x14ac:dyDescent="0.25">
      <c r="A2457" t="s">
        <v>3135</v>
      </c>
      <c r="B2457" s="32" t="s">
        <v>3279</v>
      </c>
      <c r="C2457" t="s">
        <v>666</v>
      </c>
      <c r="D2457" t="str">
        <f>VLOOKUP(C2457,'Programas-Mestrado'!$C:$D,2,0)</f>
        <v>PPGQ</v>
      </c>
      <c r="E2457" t="s">
        <v>517</v>
      </c>
      <c r="F2457" s="10">
        <v>43525</v>
      </c>
      <c r="G2457" s="10">
        <v>43677</v>
      </c>
      <c r="H2457" t="s">
        <v>987</v>
      </c>
      <c r="I2457" t="s">
        <v>7233</v>
      </c>
      <c r="J2457" t="s">
        <v>1025</v>
      </c>
      <c r="K2457" t="s">
        <v>3352</v>
      </c>
      <c r="N2457" s="30"/>
      <c r="P2457" s="30"/>
      <c r="Q2457" s="30"/>
      <c r="R2457" s="30"/>
      <c r="S2457" s="30"/>
    </row>
    <row r="2458" spans="1:19" x14ac:dyDescent="0.25">
      <c r="A2458" t="s">
        <v>2619</v>
      </c>
      <c r="B2458" t="s">
        <v>2879</v>
      </c>
      <c r="C2458" t="s">
        <v>666</v>
      </c>
      <c r="D2458" t="str">
        <f>VLOOKUP(C2458,'Programas-Mestrado'!$C:$D,2,0)</f>
        <v>PPGQ</v>
      </c>
      <c r="E2458" t="s">
        <v>517</v>
      </c>
      <c r="F2458" s="10">
        <v>43525</v>
      </c>
      <c r="G2458" s="10">
        <v>44742</v>
      </c>
      <c r="H2458" t="s">
        <v>987</v>
      </c>
      <c r="I2458" t="s">
        <v>7233</v>
      </c>
      <c r="J2458" t="s">
        <v>1024</v>
      </c>
      <c r="K2458" t="s">
        <v>3352</v>
      </c>
      <c r="N2458" s="30"/>
      <c r="P2458" s="30"/>
      <c r="Q2458" s="30"/>
      <c r="R2458" s="30"/>
      <c r="S2458" s="30"/>
    </row>
    <row r="2459" spans="1:19" x14ac:dyDescent="0.25">
      <c r="A2459" t="s">
        <v>5679</v>
      </c>
      <c r="B2459" t="s">
        <v>5878</v>
      </c>
      <c r="C2459" t="s">
        <v>666</v>
      </c>
      <c r="D2459" t="str">
        <f>VLOOKUP(C2459,'Programas-Mestrado'!$C:$D,2,0)</f>
        <v>PPGQ</v>
      </c>
      <c r="E2459" t="s">
        <v>517</v>
      </c>
      <c r="F2459" s="10">
        <v>43525</v>
      </c>
      <c r="G2459" s="10">
        <v>44985</v>
      </c>
      <c r="H2459" t="s">
        <v>987</v>
      </c>
      <c r="I2459" t="s">
        <v>7233</v>
      </c>
      <c r="J2459" t="s">
        <v>1025</v>
      </c>
      <c r="K2459" t="s">
        <v>3352</v>
      </c>
      <c r="N2459" s="30"/>
      <c r="P2459" s="30"/>
      <c r="Q2459" s="30"/>
      <c r="R2459" s="30"/>
      <c r="S2459" s="30"/>
    </row>
    <row r="2460" spans="1:19" x14ac:dyDescent="0.25">
      <c r="A2460" t="s">
        <v>3532</v>
      </c>
      <c r="B2460" t="s">
        <v>3545</v>
      </c>
      <c r="C2460" t="s">
        <v>666</v>
      </c>
      <c r="D2460" t="str">
        <f>VLOOKUP(C2460,'Programas-Mestrado'!$C:$D,2,0)</f>
        <v>PPGQ</v>
      </c>
      <c r="E2460" t="s">
        <v>517</v>
      </c>
      <c r="F2460" s="10">
        <v>44197</v>
      </c>
      <c r="G2460" s="10">
        <v>44530</v>
      </c>
      <c r="H2460" t="s">
        <v>987</v>
      </c>
      <c r="I2460" t="s">
        <v>7233</v>
      </c>
      <c r="J2460" t="s">
        <v>1026</v>
      </c>
      <c r="K2460" t="s">
        <v>3352</v>
      </c>
      <c r="N2460" s="30"/>
      <c r="P2460" s="30"/>
      <c r="Q2460" s="30"/>
      <c r="R2460" s="30"/>
      <c r="S2460" s="30"/>
    </row>
    <row r="2461" spans="1:19" x14ac:dyDescent="0.25">
      <c r="A2461" t="s">
        <v>2620</v>
      </c>
      <c r="B2461" t="s">
        <v>2880</v>
      </c>
      <c r="C2461" t="s">
        <v>666</v>
      </c>
      <c r="D2461" t="str">
        <f>VLOOKUP(C2461,'Programas-Mestrado'!$C:$D,2,0)</f>
        <v>PPGQ</v>
      </c>
      <c r="E2461" t="s">
        <v>517</v>
      </c>
      <c r="F2461" s="10">
        <v>43525</v>
      </c>
      <c r="G2461" s="10">
        <v>44804</v>
      </c>
      <c r="H2461" t="s">
        <v>987</v>
      </c>
      <c r="I2461" t="s">
        <v>7233</v>
      </c>
      <c r="J2461" t="s">
        <v>3381</v>
      </c>
      <c r="K2461" t="s">
        <v>3352</v>
      </c>
      <c r="N2461" s="30"/>
      <c r="P2461" s="30"/>
      <c r="Q2461" s="30"/>
      <c r="R2461" s="30"/>
      <c r="S2461" s="30"/>
    </row>
    <row r="2462" spans="1:19" x14ac:dyDescent="0.25">
      <c r="A2462" t="s">
        <v>2622</v>
      </c>
      <c r="B2462" t="s">
        <v>2882</v>
      </c>
      <c r="C2462" t="s">
        <v>666</v>
      </c>
      <c r="D2462" t="str">
        <f>VLOOKUP(C2462,'Programas-Mestrado'!$C:$D,2,0)</f>
        <v>PPGQ</v>
      </c>
      <c r="E2462" t="s">
        <v>517</v>
      </c>
      <c r="F2462" s="10">
        <v>43678</v>
      </c>
      <c r="G2462" s="10">
        <v>45322</v>
      </c>
      <c r="H2462" t="s">
        <v>987</v>
      </c>
      <c r="I2462" t="s">
        <v>7233</v>
      </c>
      <c r="J2462" t="s">
        <v>1025</v>
      </c>
      <c r="K2462" t="s">
        <v>3352</v>
      </c>
      <c r="N2462" s="30"/>
      <c r="P2462" s="30"/>
      <c r="Q2462" s="30"/>
      <c r="R2462" s="30"/>
      <c r="S2462" s="30"/>
    </row>
    <row r="2463" spans="1:19" x14ac:dyDescent="0.25">
      <c r="A2463" t="s">
        <v>3136</v>
      </c>
      <c r="B2463" t="s">
        <v>3280</v>
      </c>
      <c r="C2463" t="s">
        <v>666</v>
      </c>
      <c r="D2463" t="str">
        <f>VLOOKUP(C2463,'Programas-Mestrado'!$C:$D,2,0)</f>
        <v>PPGQ</v>
      </c>
      <c r="E2463" t="s">
        <v>517</v>
      </c>
      <c r="F2463" s="10">
        <v>43525</v>
      </c>
      <c r="G2463" s="10">
        <v>43677</v>
      </c>
      <c r="H2463" t="s">
        <v>987</v>
      </c>
      <c r="I2463" t="s">
        <v>7233</v>
      </c>
      <c r="J2463" t="s">
        <v>1025</v>
      </c>
      <c r="K2463" t="s">
        <v>3352</v>
      </c>
      <c r="N2463" s="30"/>
      <c r="P2463" s="30"/>
      <c r="Q2463" s="30"/>
      <c r="R2463" s="30"/>
      <c r="S2463" s="30"/>
    </row>
    <row r="2464" spans="1:19" x14ac:dyDescent="0.25">
      <c r="A2464" t="s">
        <v>2623</v>
      </c>
      <c r="B2464" t="s">
        <v>2883</v>
      </c>
      <c r="C2464" t="s">
        <v>666</v>
      </c>
      <c r="D2464" t="str">
        <f>VLOOKUP(C2464,'Programas-Mestrado'!$C:$D,2,0)</f>
        <v>PPGQ</v>
      </c>
      <c r="E2464" t="s">
        <v>517</v>
      </c>
      <c r="F2464" s="10">
        <v>43525</v>
      </c>
      <c r="G2464" s="10">
        <v>44227</v>
      </c>
      <c r="H2464" t="s">
        <v>987</v>
      </c>
      <c r="I2464" t="s">
        <v>7233</v>
      </c>
      <c r="J2464" t="s">
        <v>1025</v>
      </c>
      <c r="K2464" t="s">
        <v>3352</v>
      </c>
      <c r="N2464" s="30"/>
      <c r="P2464" s="30"/>
      <c r="Q2464" s="30"/>
      <c r="R2464" s="30"/>
      <c r="S2464" s="30"/>
    </row>
    <row r="2465" spans="1:19" x14ac:dyDescent="0.25">
      <c r="A2465" t="s">
        <v>3137</v>
      </c>
      <c r="B2465" t="s">
        <v>3281</v>
      </c>
      <c r="C2465" t="s">
        <v>666</v>
      </c>
      <c r="D2465" t="str">
        <f>VLOOKUP(C2465,'Programas-Mestrado'!$C:$D,2,0)</f>
        <v>PPGQ</v>
      </c>
      <c r="E2465" t="s">
        <v>517</v>
      </c>
      <c r="F2465" s="10">
        <v>43525</v>
      </c>
      <c r="G2465" s="10">
        <v>43921</v>
      </c>
      <c r="H2465" t="s">
        <v>987</v>
      </c>
      <c r="I2465" t="s">
        <v>7233</v>
      </c>
      <c r="J2465" t="s">
        <v>1025</v>
      </c>
      <c r="K2465" t="s">
        <v>3352</v>
      </c>
      <c r="N2465" s="30"/>
      <c r="P2465" s="30"/>
      <c r="Q2465" s="30"/>
      <c r="R2465" s="30"/>
      <c r="S2465" s="30"/>
    </row>
    <row r="2466" spans="1:19" x14ac:dyDescent="0.25">
      <c r="A2466" t="s">
        <v>2624</v>
      </c>
      <c r="B2466" t="s">
        <v>2884</v>
      </c>
      <c r="C2466" t="s">
        <v>666</v>
      </c>
      <c r="D2466" t="str">
        <f>VLOOKUP(C2466,'Programas-Mestrado'!$C:$D,2,0)</f>
        <v>PPGQ</v>
      </c>
      <c r="E2466" t="s">
        <v>517</v>
      </c>
      <c r="F2466" s="10">
        <v>43800</v>
      </c>
      <c r="G2466" s="10">
        <v>44742</v>
      </c>
      <c r="H2466" t="s">
        <v>987</v>
      </c>
      <c r="I2466" t="s">
        <v>7233</v>
      </c>
      <c r="J2466" t="s">
        <v>1026</v>
      </c>
      <c r="K2466" t="s">
        <v>3352</v>
      </c>
      <c r="N2466" s="30"/>
      <c r="P2466" s="30"/>
      <c r="Q2466" s="30"/>
      <c r="R2466" s="30"/>
      <c r="S2466" s="30"/>
    </row>
    <row r="2467" spans="1:19" x14ac:dyDescent="0.25">
      <c r="A2467" t="s">
        <v>3138</v>
      </c>
      <c r="B2467" t="s">
        <v>3282</v>
      </c>
      <c r="C2467" t="s">
        <v>666</v>
      </c>
      <c r="D2467" t="str">
        <f>VLOOKUP(C2467,'Programas-Mestrado'!$C:$D,2,0)</f>
        <v>PPGQ</v>
      </c>
      <c r="E2467" t="s">
        <v>517</v>
      </c>
      <c r="F2467" s="10">
        <v>43525</v>
      </c>
      <c r="G2467" s="10">
        <v>43708</v>
      </c>
      <c r="H2467" t="s">
        <v>987</v>
      </c>
      <c r="I2467" t="s">
        <v>7233</v>
      </c>
      <c r="J2467" t="s">
        <v>6955</v>
      </c>
      <c r="K2467" t="s">
        <v>3352</v>
      </c>
      <c r="N2467" s="30"/>
      <c r="P2467" s="30"/>
      <c r="Q2467" s="30"/>
      <c r="R2467" s="30"/>
      <c r="S2467" s="30"/>
    </row>
    <row r="2468" spans="1:19" x14ac:dyDescent="0.25">
      <c r="A2468" t="s">
        <v>2625</v>
      </c>
      <c r="B2468" t="s">
        <v>2885</v>
      </c>
      <c r="C2468" t="s">
        <v>666</v>
      </c>
      <c r="D2468" t="str">
        <f>VLOOKUP(C2468,'Programas-Mestrado'!$C:$D,2,0)</f>
        <v>PPGQ</v>
      </c>
      <c r="E2468" t="s">
        <v>517</v>
      </c>
      <c r="F2468" s="10">
        <v>43525</v>
      </c>
      <c r="G2468" s="10">
        <v>44592</v>
      </c>
      <c r="H2468" t="s">
        <v>987</v>
      </c>
      <c r="I2468" t="s">
        <v>7233</v>
      </c>
      <c r="J2468" t="s">
        <v>3381</v>
      </c>
      <c r="K2468" t="s">
        <v>3352</v>
      </c>
      <c r="N2468" s="30"/>
      <c r="P2468" s="30"/>
      <c r="Q2468" s="30"/>
      <c r="R2468" s="30"/>
      <c r="S2468" s="30"/>
    </row>
    <row r="2469" spans="1:19" x14ac:dyDescent="0.25">
      <c r="A2469" t="s">
        <v>2626</v>
      </c>
      <c r="B2469" t="s">
        <v>2886</v>
      </c>
      <c r="C2469" t="s">
        <v>666</v>
      </c>
      <c r="D2469" t="str">
        <f>VLOOKUP(C2469,'Programas-Mestrado'!$C:$D,2,0)</f>
        <v>PPGQ</v>
      </c>
      <c r="E2469" t="s">
        <v>517</v>
      </c>
      <c r="F2469" s="10">
        <v>43525</v>
      </c>
      <c r="G2469" s="10">
        <v>44926</v>
      </c>
      <c r="H2469" t="s">
        <v>987</v>
      </c>
      <c r="I2469" t="s">
        <v>7233</v>
      </c>
      <c r="J2469" t="s">
        <v>1025</v>
      </c>
      <c r="K2469" t="s">
        <v>3352</v>
      </c>
      <c r="N2469" s="30"/>
      <c r="P2469" s="30"/>
      <c r="Q2469" s="30"/>
      <c r="R2469" s="30"/>
      <c r="S2469" s="30"/>
    </row>
    <row r="2470" spans="1:19" x14ac:dyDescent="0.25">
      <c r="A2470" t="s">
        <v>2627</v>
      </c>
      <c r="B2470" t="s">
        <v>2887</v>
      </c>
      <c r="C2470" t="s">
        <v>666</v>
      </c>
      <c r="D2470" t="str">
        <f>VLOOKUP(C2470,'Programas-Mestrado'!$C:$D,2,0)</f>
        <v>PPGQ</v>
      </c>
      <c r="E2470" t="s">
        <v>517</v>
      </c>
      <c r="F2470" s="10">
        <v>43922</v>
      </c>
      <c r="G2470" s="10">
        <v>45382</v>
      </c>
      <c r="H2470" t="s">
        <v>987</v>
      </c>
      <c r="I2470" t="s">
        <v>7233</v>
      </c>
      <c r="J2470" t="s">
        <v>1025</v>
      </c>
      <c r="K2470" t="s">
        <v>3352</v>
      </c>
      <c r="N2470" s="30"/>
      <c r="P2470" s="30"/>
      <c r="Q2470" s="30"/>
      <c r="R2470" s="30"/>
      <c r="S2470" s="30"/>
    </row>
    <row r="2471" spans="1:19" x14ac:dyDescent="0.25">
      <c r="A2471" t="s">
        <v>3139</v>
      </c>
      <c r="B2471" t="s">
        <v>3283</v>
      </c>
      <c r="C2471" t="s">
        <v>666</v>
      </c>
      <c r="D2471" t="str">
        <f>VLOOKUP(C2471,'Programas-Mestrado'!$C:$D,2,0)</f>
        <v>PPGQ</v>
      </c>
      <c r="E2471" t="s">
        <v>517</v>
      </c>
      <c r="F2471" s="10">
        <v>43435</v>
      </c>
      <c r="G2471" s="10">
        <v>43616</v>
      </c>
      <c r="H2471" t="s">
        <v>987</v>
      </c>
      <c r="I2471" t="s">
        <v>7233</v>
      </c>
      <c r="J2471" t="s">
        <v>1024</v>
      </c>
      <c r="K2471" t="s">
        <v>3352</v>
      </c>
      <c r="N2471" s="30"/>
      <c r="P2471" s="30"/>
      <c r="Q2471" s="30"/>
      <c r="R2471" s="30"/>
      <c r="S2471" s="30"/>
    </row>
    <row r="2472" spans="1:19" x14ac:dyDescent="0.25">
      <c r="A2472" t="s">
        <v>3729</v>
      </c>
      <c r="B2472" t="s">
        <v>3768</v>
      </c>
      <c r="C2472" t="s">
        <v>666</v>
      </c>
      <c r="D2472" t="str">
        <f>VLOOKUP(C2472,'Programas-Mestrado'!$C:$D,2,0)</f>
        <v>PPGQ</v>
      </c>
      <c r="E2472" t="s">
        <v>517</v>
      </c>
      <c r="F2472" s="10">
        <v>44256</v>
      </c>
      <c r="G2472" s="10">
        <v>44773</v>
      </c>
      <c r="H2472" t="s">
        <v>987</v>
      </c>
      <c r="I2472" t="s">
        <v>7233</v>
      </c>
      <c r="J2472" t="s">
        <v>1026</v>
      </c>
      <c r="K2472" t="s">
        <v>3352</v>
      </c>
      <c r="N2472" s="30"/>
      <c r="P2472" s="30"/>
      <c r="Q2472" s="30"/>
      <c r="R2472" s="30"/>
      <c r="S2472" s="30"/>
    </row>
    <row r="2473" spans="1:19" x14ac:dyDescent="0.25">
      <c r="A2473" t="s">
        <v>3140</v>
      </c>
      <c r="B2473" t="s">
        <v>3284</v>
      </c>
      <c r="C2473" t="s">
        <v>666</v>
      </c>
      <c r="D2473" t="str">
        <f>VLOOKUP(C2473,'Programas-Mestrado'!$C:$D,2,0)</f>
        <v>PPGQ</v>
      </c>
      <c r="E2473" t="s">
        <v>517</v>
      </c>
      <c r="F2473" s="10">
        <v>43525</v>
      </c>
      <c r="G2473" s="10">
        <v>43890</v>
      </c>
      <c r="H2473" t="s">
        <v>987</v>
      </c>
      <c r="I2473" t="s">
        <v>7233</v>
      </c>
      <c r="J2473" t="s">
        <v>1025</v>
      </c>
      <c r="K2473" t="s">
        <v>3352</v>
      </c>
      <c r="N2473" s="30"/>
      <c r="P2473" s="30"/>
      <c r="Q2473" s="30"/>
      <c r="R2473" s="30"/>
      <c r="S2473" s="30"/>
    </row>
    <row r="2474" spans="1:19" x14ac:dyDescent="0.25">
      <c r="A2474" t="s">
        <v>3523</v>
      </c>
      <c r="B2474" t="s">
        <v>5186</v>
      </c>
      <c r="C2474" t="s">
        <v>666</v>
      </c>
      <c r="D2474" t="str">
        <f>VLOOKUP(C2474,'Programas-Mestrado'!$C:$D,2,0)</f>
        <v>PPGQ</v>
      </c>
      <c r="E2474" t="s">
        <v>517</v>
      </c>
      <c r="F2474" s="10">
        <v>44896</v>
      </c>
      <c r="G2474" s="10">
        <v>45138</v>
      </c>
      <c r="H2474" t="s">
        <v>987</v>
      </c>
      <c r="I2474" t="s">
        <v>7233</v>
      </c>
      <c r="J2474" t="s">
        <v>1026</v>
      </c>
      <c r="K2474" t="s">
        <v>3352</v>
      </c>
      <c r="N2474" s="30"/>
      <c r="P2474" s="30"/>
      <c r="Q2474" s="30"/>
      <c r="R2474" s="30"/>
      <c r="S2474" s="30"/>
    </row>
    <row r="2475" spans="1:19" x14ac:dyDescent="0.25">
      <c r="A2475" t="s">
        <v>2628</v>
      </c>
      <c r="B2475" t="s">
        <v>2888</v>
      </c>
      <c r="C2475" t="s">
        <v>666</v>
      </c>
      <c r="D2475" t="str">
        <f>VLOOKUP(C2475,'Programas-Mestrado'!$C:$D,2,0)</f>
        <v>PPGQ</v>
      </c>
      <c r="E2475" t="s">
        <v>517</v>
      </c>
      <c r="F2475" s="10">
        <v>43709</v>
      </c>
      <c r="G2475" s="10">
        <v>44012</v>
      </c>
      <c r="H2475" t="s">
        <v>987</v>
      </c>
      <c r="I2475" t="s">
        <v>7233</v>
      </c>
      <c r="J2475" t="s">
        <v>1026</v>
      </c>
      <c r="K2475" t="s">
        <v>3352</v>
      </c>
      <c r="N2475" s="30"/>
      <c r="P2475" s="30"/>
      <c r="Q2475" s="30"/>
      <c r="R2475" s="30"/>
      <c r="S2475" s="30"/>
    </row>
    <row r="2476" spans="1:19" x14ac:dyDescent="0.25">
      <c r="A2476" t="s">
        <v>4538</v>
      </c>
      <c r="B2476" t="s">
        <v>4596</v>
      </c>
      <c r="C2476" t="s">
        <v>666</v>
      </c>
      <c r="D2476" t="str">
        <f>VLOOKUP(C2476,'Programas-Mestrado'!$C:$D,2,0)</f>
        <v>PPGQ</v>
      </c>
      <c r="E2476" t="s">
        <v>517</v>
      </c>
      <c r="F2476" s="10">
        <v>44621</v>
      </c>
      <c r="G2476" s="10">
        <v>45046</v>
      </c>
      <c r="H2476" t="s">
        <v>987</v>
      </c>
      <c r="I2476" t="s">
        <v>7233</v>
      </c>
      <c r="J2476" t="s">
        <v>1026</v>
      </c>
      <c r="K2476" t="s">
        <v>3352</v>
      </c>
      <c r="N2476" s="30"/>
      <c r="P2476" s="30"/>
      <c r="Q2476" s="30"/>
      <c r="R2476" s="30"/>
      <c r="S2476" s="30"/>
    </row>
    <row r="2477" spans="1:19" x14ac:dyDescent="0.25">
      <c r="A2477" t="s">
        <v>2630</v>
      </c>
      <c r="B2477" t="s">
        <v>2890</v>
      </c>
      <c r="C2477" t="s">
        <v>666</v>
      </c>
      <c r="D2477" t="str">
        <f>VLOOKUP(C2477,'Programas-Mestrado'!$C:$D,2,0)</f>
        <v>PPGQ</v>
      </c>
      <c r="E2477" t="s">
        <v>517</v>
      </c>
      <c r="F2477" s="10">
        <v>43678</v>
      </c>
      <c r="G2477" s="10">
        <v>45138</v>
      </c>
      <c r="H2477" t="s">
        <v>987</v>
      </c>
      <c r="I2477" t="s">
        <v>7233</v>
      </c>
      <c r="J2477" t="s">
        <v>1025</v>
      </c>
      <c r="K2477" t="s">
        <v>3352</v>
      </c>
      <c r="N2477" s="30"/>
      <c r="P2477" s="30"/>
      <c r="Q2477" s="30"/>
      <c r="R2477" s="30"/>
      <c r="S2477" s="30"/>
    </row>
    <row r="2478" spans="1:19" x14ac:dyDescent="0.25">
      <c r="A2478" t="s">
        <v>5680</v>
      </c>
      <c r="B2478" t="s">
        <v>5879</v>
      </c>
      <c r="C2478" t="s">
        <v>666</v>
      </c>
      <c r="D2478" t="str">
        <f>VLOOKUP(C2478,'Programas-Mestrado'!$C:$D,2,0)</f>
        <v>PPGQ</v>
      </c>
      <c r="E2478" t="s">
        <v>517</v>
      </c>
      <c r="F2478" s="10">
        <v>43525</v>
      </c>
      <c r="G2478" s="10">
        <v>44985</v>
      </c>
      <c r="H2478" t="s">
        <v>987</v>
      </c>
      <c r="I2478" t="s">
        <v>7233</v>
      </c>
      <c r="J2478" t="s">
        <v>1025</v>
      </c>
      <c r="K2478" t="s">
        <v>3352</v>
      </c>
      <c r="N2478" s="30"/>
      <c r="P2478" s="30"/>
      <c r="Q2478" s="30"/>
      <c r="R2478" s="30"/>
      <c r="S2478" s="30"/>
    </row>
    <row r="2479" spans="1:19" x14ac:dyDescent="0.25">
      <c r="A2479" t="s">
        <v>5681</v>
      </c>
      <c r="B2479" t="s">
        <v>5880</v>
      </c>
      <c r="C2479" t="s">
        <v>666</v>
      </c>
      <c r="D2479" t="str">
        <f>VLOOKUP(C2479,'Programas-Mestrado'!$C:$D,2,0)</f>
        <v>PPGQ</v>
      </c>
      <c r="E2479" t="s">
        <v>517</v>
      </c>
      <c r="F2479" s="10">
        <v>43922</v>
      </c>
      <c r="G2479" s="10">
        <v>44985</v>
      </c>
      <c r="H2479" t="s">
        <v>987</v>
      </c>
      <c r="I2479" t="s">
        <v>7233</v>
      </c>
      <c r="J2479" t="s">
        <v>1025</v>
      </c>
      <c r="K2479" t="s">
        <v>3352</v>
      </c>
      <c r="N2479" s="30"/>
      <c r="P2479" s="30"/>
      <c r="Q2479" s="30"/>
      <c r="R2479" s="30"/>
      <c r="S2479" s="30"/>
    </row>
    <row r="2480" spans="1:19" x14ac:dyDescent="0.25">
      <c r="A2480" t="s">
        <v>2631</v>
      </c>
      <c r="B2480" t="s">
        <v>2891</v>
      </c>
      <c r="C2480" t="s">
        <v>666</v>
      </c>
      <c r="D2480" t="str">
        <f>VLOOKUP(C2480,'Programas-Mestrado'!$C:$D,2,0)</f>
        <v>PPGQ</v>
      </c>
      <c r="E2480" t="s">
        <v>517</v>
      </c>
      <c r="F2480" s="10">
        <v>43525</v>
      </c>
      <c r="G2480" s="10">
        <v>44255</v>
      </c>
      <c r="H2480" t="s">
        <v>987</v>
      </c>
      <c r="I2480" t="s">
        <v>7233</v>
      </c>
      <c r="J2480" t="s">
        <v>1025</v>
      </c>
      <c r="K2480" t="s">
        <v>3352</v>
      </c>
      <c r="N2480" s="30"/>
      <c r="P2480" s="30"/>
      <c r="Q2480" s="30"/>
      <c r="R2480" s="30"/>
      <c r="S2480" s="30"/>
    </row>
    <row r="2481" spans="1:19" x14ac:dyDescent="0.25">
      <c r="A2481" t="s">
        <v>2632</v>
      </c>
      <c r="B2481" t="s">
        <v>2892</v>
      </c>
      <c r="C2481" t="s">
        <v>666</v>
      </c>
      <c r="D2481" t="str">
        <f>VLOOKUP(C2481,'Programas-Mestrado'!$C:$D,2,0)</f>
        <v>PPGQ</v>
      </c>
      <c r="E2481" t="s">
        <v>517</v>
      </c>
      <c r="F2481" s="10">
        <v>43525</v>
      </c>
      <c r="G2481" s="10">
        <v>44196</v>
      </c>
      <c r="H2481" t="s">
        <v>987</v>
      </c>
      <c r="I2481" t="s">
        <v>7233</v>
      </c>
      <c r="J2481" t="s">
        <v>1024</v>
      </c>
      <c r="K2481" t="s">
        <v>3352</v>
      </c>
      <c r="N2481" s="30"/>
      <c r="P2481" s="30"/>
      <c r="Q2481" s="30"/>
      <c r="R2481" s="30"/>
      <c r="S2481" s="30"/>
    </row>
    <row r="2482" spans="1:19" x14ac:dyDescent="0.25">
      <c r="A2482" t="s">
        <v>2633</v>
      </c>
      <c r="B2482" t="s">
        <v>2893</v>
      </c>
      <c r="C2482" t="s">
        <v>666</v>
      </c>
      <c r="D2482" t="str">
        <f>VLOOKUP(C2482,'Programas-Mestrado'!$C:$D,2,0)</f>
        <v>PPGQ</v>
      </c>
      <c r="E2482" t="s">
        <v>517</v>
      </c>
      <c r="F2482" s="10">
        <v>43678</v>
      </c>
      <c r="G2482" s="10">
        <v>45138</v>
      </c>
      <c r="H2482" t="s">
        <v>987</v>
      </c>
      <c r="I2482" t="s">
        <v>7233</v>
      </c>
      <c r="J2482" t="s">
        <v>1025</v>
      </c>
      <c r="K2482" t="s">
        <v>3352</v>
      </c>
      <c r="N2482" s="30"/>
      <c r="P2482" s="30"/>
      <c r="Q2482" s="30"/>
      <c r="R2482" s="30"/>
      <c r="S2482" s="30"/>
    </row>
    <row r="2483" spans="1:19" x14ac:dyDescent="0.25">
      <c r="A2483" t="s">
        <v>2634</v>
      </c>
      <c r="B2483" t="s">
        <v>2894</v>
      </c>
      <c r="C2483" t="s">
        <v>666</v>
      </c>
      <c r="D2483" t="str">
        <f>VLOOKUP(C2483,'Programas-Mestrado'!$C:$D,2,0)</f>
        <v>PPGQ</v>
      </c>
      <c r="E2483" t="s">
        <v>517</v>
      </c>
      <c r="F2483" s="10">
        <v>43678</v>
      </c>
      <c r="G2483" s="10">
        <v>45138</v>
      </c>
      <c r="H2483" t="s">
        <v>987</v>
      </c>
      <c r="I2483" t="s">
        <v>7233</v>
      </c>
      <c r="J2483" t="s">
        <v>1025</v>
      </c>
      <c r="K2483" t="s">
        <v>3352</v>
      </c>
      <c r="N2483" s="30"/>
      <c r="P2483" s="30"/>
      <c r="Q2483" s="30"/>
      <c r="R2483" s="30"/>
      <c r="S2483" s="30"/>
    </row>
    <row r="2484" spans="1:19" x14ac:dyDescent="0.25">
      <c r="A2484" t="s">
        <v>2635</v>
      </c>
      <c r="B2484" t="s">
        <v>2895</v>
      </c>
      <c r="C2484" t="s">
        <v>666</v>
      </c>
      <c r="D2484" t="str">
        <f>VLOOKUP(C2484,'Programas-Mestrado'!$C:$D,2,0)</f>
        <v>PPGQ</v>
      </c>
      <c r="E2484" t="s">
        <v>517</v>
      </c>
      <c r="F2484" s="10">
        <v>43525</v>
      </c>
      <c r="G2484" s="10">
        <v>45046</v>
      </c>
      <c r="H2484" t="s">
        <v>987</v>
      </c>
      <c r="I2484" t="s">
        <v>7233</v>
      </c>
      <c r="J2484" t="s">
        <v>3861</v>
      </c>
      <c r="K2484" t="s">
        <v>3352</v>
      </c>
      <c r="N2484" s="30"/>
      <c r="P2484" s="30"/>
      <c r="Q2484" s="30"/>
      <c r="R2484" s="30"/>
      <c r="S2484" s="30"/>
    </row>
    <row r="2485" spans="1:19" x14ac:dyDescent="0.25">
      <c r="A2485" t="s">
        <v>2636</v>
      </c>
      <c r="B2485" t="s">
        <v>2896</v>
      </c>
      <c r="C2485" t="s">
        <v>666</v>
      </c>
      <c r="D2485" t="str">
        <f>VLOOKUP(C2485,'Programas-Mestrado'!$C:$D,2,0)</f>
        <v>PPGQ</v>
      </c>
      <c r="E2485" t="s">
        <v>517</v>
      </c>
      <c r="F2485" s="10">
        <v>43525</v>
      </c>
      <c r="G2485" s="10">
        <v>44773</v>
      </c>
      <c r="H2485" t="s">
        <v>987</v>
      </c>
      <c r="I2485" t="s">
        <v>7233</v>
      </c>
      <c r="J2485" t="s">
        <v>1026</v>
      </c>
      <c r="K2485" t="s">
        <v>3352</v>
      </c>
      <c r="N2485" s="30"/>
      <c r="P2485" s="30"/>
      <c r="Q2485" s="30"/>
      <c r="R2485" s="30"/>
      <c r="S2485" s="30"/>
    </row>
    <row r="2486" spans="1:19" x14ac:dyDescent="0.25">
      <c r="A2486" t="s">
        <v>3403</v>
      </c>
      <c r="B2486" t="s">
        <v>3405</v>
      </c>
      <c r="C2486" t="s">
        <v>666</v>
      </c>
      <c r="D2486" t="str">
        <f>VLOOKUP(C2486,'Programas-Mestrado'!$C:$D,2,0)</f>
        <v>PPGQ</v>
      </c>
      <c r="E2486" t="s">
        <v>517</v>
      </c>
      <c r="F2486" s="10">
        <v>44013</v>
      </c>
      <c r="G2486" s="10">
        <v>45291</v>
      </c>
      <c r="H2486" t="s">
        <v>987</v>
      </c>
      <c r="I2486" t="s">
        <v>7233</v>
      </c>
      <c r="J2486" t="s">
        <v>1025</v>
      </c>
      <c r="K2486" t="s">
        <v>3352</v>
      </c>
      <c r="N2486" s="30"/>
      <c r="P2486" s="30"/>
      <c r="Q2486" s="30"/>
      <c r="R2486" s="30"/>
      <c r="S2486" s="30"/>
    </row>
    <row r="2487" spans="1:19" x14ac:dyDescent="0.25">
      <c r="A2487" t="s">
        <v>2637</v>
      </c>
      <c r="B2487" t="s">
        <v>2897</v>
      </c>
      <c r="C2487" t="s">
        <v>666</v>
      </c>
      <c r="D2487" t="str">
        <f>VLOOKUP(C2487,'Programas-Mestrado'!$C:$D,2,0)</f>
        <v>PPGQ</v>
      </c>
      <c r="E2487" t="s">
        <v>517</v>
      </c>
      <c r="F2487" s="10">
        <v>43739</v>
      </c>
      <c r="G2487" s="10">
        <v>44957</v>
      </c>
      <c r="H2487" t="s">
        <v>987</v>
      </c>
      <c r="I2487" t="s">
        <v>7233</v>
      </c>
      <c r="J2487" t="s">
        <v>1026</v>
      </c>
      <c r="K2487" t="s">
        <v>3352</v>
      </c>
      <c r="N2487" s="30"/>
      <c r="P2487" s="30"/>
      <c r="Q2487" s="30"/>
      <c r="R2487" s="30"/>
      <c r="S2487" s="30"/>
    </row>
    <row r="2488" spans="1:19" x14ac:dyDescent="0.25">
      <c r="A2488" t="s">
        <v>2638</v>
      </c>
      <c r="B2488" t="s">
        <v>2898</v>
      </c>
      <c r="C2488" t="s">
        <v>666</v>
      </c>
      <c r="D2488" t="str">
        <f>VLOOKUP(C2488,'Programas-Mestrado'!$C:$D,2,0)</f>
        <v>PPGQ</v>
      </c>
      <c r="E2488" t="s">
        <v>517</v>
      </c>
      <c r="F2488" s="10">
        <v>43556</v>
      </c>
      <c r="G2488" s="10">
        <v>45016</v>
      </c>
      <c r="H2488" t="s">
        <v>987</v>
      </c>
      <c r="I2488" t="s">
        <v>7233</v>
      </c>
      <c r="J2488" t="s">
        <v>1024</v>
      </c>
      <c r="K2488" t="s">
        <v>3352</v>
      </c>
      <c r="N2488" s="30"/>
      <c r="P2488" s="30"/>
      <c r="Q2488" s="30"/>
      <c r="R2488" s="30"/>
      <c r="S2488" s="30"/>
    </row>
    <row r="2489" spans="1:19" x14ac:dyDescent="0.25">
      <c r="A2489" t="s">
        <v>2639</v>
      </c>
      <c r="B2489" t="s">
        <v>2899</v>
      </c>
      <c r="C2489" t="s">
        <v>666</v>
      </c>
      <c r="D2489" t="str">
        <f>VLOOKUP(C2489,'Programas-Mestrado'!$C:$D,2,0)</f>
        <v>PPGQ</v>
      </c>
      <c r="E2489" t="s">
        <v>517</v>
      </c>
      <c r="F2489" s="10">
        <v>43922</v>
      </c>
      <c r="G2489" s="10">
        <v>45382</v>
      </c>
      <c r="H2489" t="s">
        <v>987</v>
      </c>
      <c r="I2489" t="s">
        <v>7233</v>
      </c>
      <c r="J2489" t="s">
        <v>1025</v>
      </c>
      <c r="K2489" t="s">
        <v>3352</v>
      </c>
      <c r="N2489" s="30"/>
      <c r="P2489" s="30"/>
      <c r="Q2489" s="30"/>
      <c r="R2489" s="30"/>
      <c r="S2489" s="30"/>
    </row>
    <row r="2490" spans="1:19" x14ac:dyDescent="0.25">
      <c r="A2490" t="s">
        <v>3141</v>
      </c>
      <c r="B2490" t="s">
        <v>3285</v>
      </c>
      <c r="C2490" t="s">
        <v>666</v>
      </c>
      <c r="D2490" t="str">
        <f>VLOOKUP(C2490,'Programas-Mestrado'!$C:$D,2,0)</f>
        <v>PPGQ</v>
      </c>
      <c r="E2490" t="s">
        <v>517</v>
      </c>
      <c r="F2490" s="10">
        <v>43678</v>
      </c>
      <c r="G2490" s="10">
        <v>43738</v>
      </c>
      <c r="H2490" t="s">
        <v>987</v>
      </c>
      <c r="I2490" t="s">
        <v>7233</v>
      </c>
      <c r="J2490" t="s">
        <v>1026</v>
      </c>
      <c r="K2490" t="s">
        <v>3352</v>
      </c>
      <c r="N2490" s="30"/>
      <c r="P2490" s="30"/>
      <c r="Q2490" s="30"/>
      <c r="R2490" s="30"/>
      <c r="S2490" s="30"/>
    </row>
    <row r="2491" spans="1:19" x14ac:dyDescent="0.25">
      <c r="A2491" t="s">
        <v>3142</v>
      </c>
      <c r="B2491" t="s">
        <v>3286</v>
      </c>
      <c r="C2491" t="s">
        <v>666</v>
      </c>
      <c r="D2491" t="str">
        <f>VLOOKUP(C2491,'Programas-Mestrado'!$C:$D,2,0)</f>
        <v>PPGQ</v>
      </c>
      <c r="E2491" t="s">
        <v>517</v>
      </c>
      <c r="F2491" s="10">
        <v>43525</v>
      </c>
      <c r="G2491" s="10">
        <v>43555</v>
      </c>
      <c r="H2491" t="s">
        <v>987</v>
      </c>
      <c r="I2491" t="s">
        <v>7233</v>
      </c>
      <c r="J2491" t="s">
        <v>1025</v>
      </c>
      <c r="K2491" t="s">
        <v>3352</v>
      </c>
      <c r="N2491" s="30"/>
      <c r="P2491" s="30"/>
      <c r="Q2491" s="30"/>
      <c r="R2491" s="30"/>
      <c r="S2491" s="30"/>
    </row>
    <row r="2492" spans="1:19" x14ac:dyDescent="0.25">
      <c r="A2492" t="s">
        <v>3143</v>
      </c>
      <c r="B2492" t="s">
        <v>3287</v>
      </c>
      <c r="C2492" t="s">
        <v>666</v>
      </c>
      <c r="D2492" t="str">
        <f>VLOOKUP(C2492,'Programas-Mestrado'!$C:$D,2,0)</f>
        <v>PPGQ</v>
      </c>
      <c r="E2492" t="s">
        <v>517</v>
      </c>
      <c r="F2492" s="10">
        <v>43525</v>
      </c>
      <c r="G2492" s="10">
        <v>43921</v>
      </c>
      <c r="H2492" t="s">
        <v>987</v>
      </c>
      <c r="I2492" t="s">
        <v>7233</v>
      </c>
      <c r="J2492" t="s">
        <v>1025</v>
      </c>
      <c r="K2492" t="s">
        <v>3352</v>
      </c>
      <c r="N2492" s="30"/>
      <c r="P2492" s="30"/>
      <c r="Q2492" s="30"/>
      <c r="R2492" s="30"/>
      <c r="S2492" s="30"/>
    </row>
    <row r="2493" spans="1:19" x14ac:dyDescent="0.25">
      <c r="A2493" t="s">
        <v>5682</v>
      </c>
      <c r="B2493" t="s">
        <v>5881</v>
      </c>
      <c r="C2493" t="s">
        <v>666</v>
      </c>
      <c r="D2493" t="str">
        <f>VLOOKUP(C2493,'Programas-Mestrado'!$C:$D,2,0)</f>
        <v>PPGQ</v>
      </c>
      <c r="E2493" t="s">
        <v>517</v>
      </c>
      <c r="F2493" s="10">
        <v>44013</v>
      </c>
      <c r="G2493" s="10">
        <v>44773</v>
      </c>
      <c r="H2493" t="s">
        <v>987</v>
      </c>
      <c r="I2493" t="s">
        <v>7233</v>
      </c>
      <c r="J2493" t="s">
        <v>3427</v>
      </c>
      <c r="K2493" t="s">
        <v>3352</v>
      </c>
      <c r="N2493" s="30"/>
      <c r="P2493" s="30"/>
      <c r="Q2493" s="30"/>
      <c r="R2493" s="30"/>
      <c r="S2493" s="30"/>
    </row>
    <row r="2494" spans="1:19" x14ac:dyDescent="0.25">
      <c r="A2494" t="s">
        <v>5683</v>
      </c>
      <c r="B2494" t="s">
        <v>5882</v>
      </c>
      <c r="C2494" t="s">
        <v>666</v>
      </c>
      <c r="D2494" t="str">
        <f>VLOOKUP(C2494,'Programas-Mestrado'!$C:$D,2,0)</f>
        <v>PPGQ</v>
      </c>
      <c r="E2494" t="s">
        <v>517</v>
      </c>
      <c r="F2494" s="10">
        <v>43617</v>
      </c>
      <c r="G2494" s="10">
        <v>44985</v>
      </c>
      <c r="H2494" t="s">
        <v>987</v>
      </c>
      <c r="I2494" t="s">
        <v>7233</v>
      </c>
      <c r="J2494" t="s">
        <v>1025</v>
      </c>
      <c r="K2494" t="s">
        <v>3352</v>
      </c>
      <c r="N2494" s="30"/>
      <c r="P2494" s="30"/>
      <c r="Q2494" s="30"/>
      <c r="R2494" s="30"/>
      <c r="S2494" s="30"/>
    </row>
    <row r="2495" spans="1:19" x14ac:dyDescent="0.25">
      <c r="A2495" t="s">
        <v>2641</v>
      </c>
      <c r="B2495" t="s">
        <v>2901</v>
      </c>
      <c r="C2495" t="s">
        <v>666</v>
      </c>
      <c r="D2495" t="str">
        <f>VLOOKUP(C2495,'Programas-Mestrado'!$C:$D,2,0)</f>
        <v>PPGQ</v>
      </c>
      <c r="E2495" t="s">
        <v>517</v>
      </c>
      <c r="F2495" s="10">
        <v>43525</v>
      </c>
      <c r="G2495" s="10">
        <v>44561</v>
      </c>
      <c r="H2495" t="s">
        <v>987</v>
      </c>
      <c r="I2495" t="s">
        <v>7233</v>
      </c>
      <c r="J2495" t="s">
        <v>1025</v>
      </c>
      <c r="K2495" t="s">
        <v>3352</v>
      </c>
      <c r="N2495" s="30"/>
      <c r="P2495" s="30"/>
      <c r="Q2495" s="30"/>
      <c r="R2495" s="30"/>
      <c r="S2495" s="30"/>
    </row>
    <row r="2496" spans="1:19" x14ac:dyDescent="0.25">
      <c r="A2496" t="s">
        <v>6296</v>
      </c>
      <c r="B2496" t="s">
        <v>6326</v>
      </c>
      <c r="C2496" t="s">
        <v>666</v>
      </c>
      <c r="D2496" t="str">
        <f>VLOOKUP(C2496,'Programas-Mestrado'!$C:$D,2,0)</f>
        <v>PPGQ</v>
      </c>
      <c r="E2496" t="s">
        <v>517</v>
      </c>
      <c r="F2496" s="10">
        <v>45139</v>
      </c>
      <c r="G2496" s="10">
        <v>45199</v>
      </c>
      <c r="H2496" t="s">
        <v>987</v>
      </c>
      <c r="I2496" t="s">
        <v>7233</v>
      </c>
      <c r="J2496" t="s">
        <v>1026</v>
      </c>
      <c r="K2496" t="s">
        <v>3352</v>
      </c>
      <c r="N2496" s="30"/>
      <c r="P2496" s="30"/>
      <c r="Q2496" s="30"/>
      <c r="R2496" s="30"/>
      <c r="S2496" s="30"/>
    </row>
    <row r="2497" spans="1:19" x14ac:dyDescent="0.25">
      <c r="A2497" t="s">
        <v>5684</v>
      </c>
      <c r="B2497" t="s">
        <v>5883</v>
      </c>
      <c r="C2497" t="s">
        <v>666</v>
      </c>
      <c r="D2497" t="str">
        <f>VLOOKUP(C2497,'Programas-Mestrado'!$C:$D,2,0)</f>
        <v>PPGQ</v>
      </c>
      <c r="E2497" t="s">
        <v>517</v>
      </c>
      <c r="F2497" s="10">
        <v>43525</v>
      </c>
      <c r="G2497" s="10">
        <v>44985</v>
      </c>
      <c r="H2497" t="s">
        <v>987</v>
      </c>
      <c r="I2497" t="s">
        <v>7233</v>
      </c>
      <c r="J2497" t="s">
        <v>1025</v>
      </c>
      <c r="K2497" t="s">
        <v>3352</v>
      </c>
      <c r="N2497" s="30"/>
      <c r="P2497" s="30"/>
      <c r="Q2497" s="30"/>
      <c r="R2497" s="30"/>
      <c r="S2497" s="30"/>
    </row>
    <row r="2498" spans="1:19" x14ac:dyDescent="0.25">
      <c r="A2498" t="s">
        <v>3144</v>
      </c>
      <c r="B2498" t="s">
        <v>3288</v>
      </c>
      <c r="C2498" t="s">
        <v>666</v>
      </c>
      <c r="D2498" t="str">
        <f>VLOOKUP(C2498,'Programas-Mestrado'!$C:$D,2,0)</f>
        <v>PPGQ</v>
      </c>
      <c r="E2498" t="s">
        <v>517</v>
      </c>
      <c r="F2498" s="10">
        <v>43525</v>
      </c>
      <c r="G2498" s="10">
        <v>43799</v>
      </c>
      <c r="H2498" t="s">
        <v>987</v>
      </c>
      <c r="I2498" t="s">
        <v>7233</v>
      </c>
      <c r="J2498" t="s">
        <v>1026</v>
      </c>
      <c r="K2498" t="s">
        <v>3352</v>
      </c>
      <c r="N2498" s="30"/>
      <c r="P2498" s="30"/>
      <c r="Q2498" s="30"/>
      <c r="R2498" s="30"/>
      <c r="S2498" s="30"/>
    </row>
    <row r="2499" spans="1:19" x14ac:dyDescent="0.25">
      <c r="A2499" t="s">
        <v>2642</v>
      </c>
      <c r="B2499" t="s">
        <v>2902</v>
      </c>
      <c r="C2499" t="s">
        <v>666</v>
      </c>
      <c r="D2499" t="str">
        <f>VLOOKUP(C2499,'Programas-Mestrado'!$C:$D,2,0)</f>
        <v>PPGQ</v>
      </c>
      <c r="E2499" t="s">
        <v>517</v>
      </c>
      <c r="F2499" s="10">
        <v>43525</v>
      </c>
      <c r="G2499" s="10">
        <v>44469</v>
      </c>
      <c r="H2499" t="s">
        <v>987</v>
      </c>
      <c r="I2499" t="s">
        <v>7233</v>
      </c>
      <c r="J2499" t="s">
        <v>1025</v>
      </c>
      <c r="K2499" t="s">
        <v>3352</v>
      </c>
      <c r="N2499" s="30"/>
      <c r="P2499" s="30"/>
      <c r="Q2499" s="30"/>
      <c r="R2499" s="30"/>
      <c r="S2499" s="30"/>
    </row>
    <row r="2500" spans="1:19" x14ac:dyDescent="0.25">
      <c r="A2500" t="s">
        <v>5685</v>
      </c>
      <c r="B2500" t="s">
        <v>5884</v>
      </c>
      <c r="C2500" t="s">
        <v>666</v>
      </c>
      <c r="D2500" t="str">
        <f>VLOOKUP(C2500,'Programas-Mestrado'!$C:$D,2,0)</f>
        <v>PPGQ</v>
      </c>
      <c r="E2500" t="s">
        <v>517</v>
      </c>
      <c r="F2500" s="10">
        <v>43525</v>
      </c>
      <c r="G2500" s="10">
        <v>44985</v>
      </c>
      <c r="H2500" t="s">
        <v>987</v>
      </c>
      <c r="I2500" t="s">
        <v>7233</v>
      </c>
      <c r="J2500" t="s">
        <v>1025</v>
      </c>
      <c r="K2500" t="s">
        <v>3352</v>
      </c>
      <c r="N2500" s="30"/>
      <c r="P2500" s="30"/>
      <c r="Q2500" s="30"/>
      <c r="R2500" s="30"/>
      <c r="S2500" s="30"/>
    </row>
    <row r="2501" spans="1:19" x14ac:dyDescent="0.25">
      <c r="A2501" t="s">
        <v>2643</v>
      </c>
      <c r="B2501" t="s">
        <v>2903</v>
      </c>
      <c r="C2501" t="s">
        <v>666</v>
      </c>
      <c r="D2501" t="str">
        <f>VLOOKUP(C2501,'Programas-Mestrado'!$C:$D,2,0)</f>
        <v>PPGQ</v>
      </c>
      <c r="E2501" t="s">
        <v>517</v>
      </c>
      <c r="F2501" s="10">
        <v>43525</v>
      </c>
      <c r="G2501" s="10">
        <v>44227</v>
      </c>
      <c r="H2501" t="s">
        <v>987</v>
      </c>
      <c r="I2501" t="s">
        <v>7233</v>
      </c>
      <c r="J2501" t="s">
        <v>1025</v>
      </c>
      <c r="K2501" t="s">
        <v>3352</v>
      </c>
      <c r="N2501" s="30"/>
      <c r="P2501" s="30"/>
      <c r="Q2501" s="30"/>
      <c r="R2501" s="30"/>
      <c r="S2501" s="30"/>
    </row>
    <row r="2502" spans="1:19" x14ac:dyDescent="0.25">
      <c r="A2502" t="s">
        <v>2644</v>
      </c>
      <c r="B2502" t="s">
        <v>2904</v>
      </c>
      <c r="C2502" t="s">
        <v>666</v>
      </c>
      <c r="D2502" t="str">
        <f>VLOOKUP(C2502,'Programas-Mestrado'!$C:$D,2,0)</f>
        <v>PPGQ</v>
      </c>
      <c r="E2502" t="s">
        <v>517</v>
      </c>
      <c r="F2502" s="10">
        <v>43709</v>
      </c>
      <c r="G2502" s="10">
        <v>44620</v>
      </c>
      <c r="H2502" t="s">
        <v>987</v>
      </c>
      <c r="I2502" t="s">
        <v>7233</v>
      </c>
      <c r="J2502" t="s">
        <v>1027</v>
      </c>
      <c r="K2502" t="s">
        <v>3352</v>
      </c>
      <c r="N2502" s="30"/>
      <c r="P2502" s="30"/>
      <c r="Q2502" s="30"/>
      <c r="R2502" s="30"/>
      <c r="S2502" s="30"/>
    </row>
    <row r="2503" spans="1:19" x14ac:dyDescent="0.25">
      <c r="A2503" t="s">
        <v>2645</v>
      </c>
      <c r="B2503" t="s">
        <v>2905</v>
      </c>
      <c r="C2503" t="s">
        <v>666</v>
      </c>
      <c r="D2503" t="str">
        <f>VLOOKUP(C2503,'Programas-Mestrado'!$C:$D,2,0)</f>
        <v>PPGQ</v>
      </c>
      <c r="E2503" t="s">
        <v>517</v>
      </c>
      <c r="F2503" s="10">
        <v>43525</v>
      </c>
      <c r="G2503" s="10">
        <v>44620</v>
      </c>
      <c r="H2503" t="s">
        <v>987</v>
      </c>
      <c r="I2503" t="s">
        <v>7233</v>
      </c>
      <c r="J2503" t="s">
        <v>1025</v>
      </c>
      <c r="K2503" t="s">
        <v>3352</v>
      </c>
      <c r="N2503" s="30"/>
      <c r="P2503" s="30"/>
      <c r="Q2503" s="30"/>
      <c r="R2503" s="30"/>
      <c r="S2503" s="30"/>
    </row>
    <row r="2504" spans="1:19" x14ac:dyDescent="0.25">
      <c r="A2504" t="s">
        <v>2647</v>
      </c>
      <c r="B2504" t="s">
        <v>2907</v>
      </c>
      <c r="C2504" t="s">
        <v>666</v>
      </c>
      <c r="D2504" t="str">
        <f>VLOOKUP(C2504,'Programas-Mestrado'!$C:$D,2,0)</f>
        <v>PPGQ</v>
      </c>
      <c r="E2504" t="s">
        <v>517</v>
      </c>
      <c r="F2504" s="10">
        <v>43891</v>
      </c>
      <c r="G2504" s="10">
        <v>45351</v>
      </c>
      <c r="H2504" t="s">
        <v>987</v>
      </c>
      <c r="I2504" t="s">
        <v>7233</v>
      </c>
      <c r="J2504" t="s">
        <v>1025</v>
      </c>
      <c r="K2504" t="s">
        <v>3352</v>
      </c>
      <c r="N2504" s="30"/>
      <c r="P2504" s="30"/>
      <c r="Q2504" s="30"/>
      <c r="R2504" s="30"/>
      <c r="S2504" s="30"/>
    </row>
    <row r="2505" spans="1:19" x14ac:dyDescent="0.25">
      <c r="A2505" t="s">
        <v>2648</v>
      </c>
      <c r="B2505" t="s">
        <v>2908</v>
      </c>
      <c r="C2505" t="s">
        <v>666</v>
      </c>
      <c r="D2505" t="str">
        <f>VLOOKUP(C2505,'Programas-Mestrado'!$C:$D,2,0)</f>
        <v>PPGQ</v>
      </c>
      <c r="E2505" t="s">
        <v>517</v>
      </c>
      <c r="F2505" s="10">
        <v>43556</v>
      </c>
      <c r="G2505" s="10">
        <v>45016</v>
      </c>
      <c r="H2505" t="s">
        <v>987</v>
      </c>
      <c r="I2505" t="s">
        <v>7233</v>
      </c>
      <c r="J2505" t="s">
        <v>1024</v>
      </c>
      <c r="K2505" t="s">
        <v>3352</v>
      </c>
      <c r="N2505" s="30"/>
      <c r="P2505" s="30"/>
      <c r="Q2505" s="30"/>
      <c r="R2505" s="30"/>
      <c r="S2505" s="30"/>
    </row>
    <row r="2506" spans="1:19" x14ac:dyDescent="0.25">
      <c r="A2506" t="s">
        <v>3145</v>
      </c>
      <c r="B2506" t="s">
        <v>3289</v>
      </c>
      <c r="C2506" t="s">
        <v>666</v>
      </c>
      <c r="D2506" t="str">
        <f>VLOOKUP(C2506,'Programas-Mestrado'!$C:$D,2,0)</f>
        <v>PPGQ</v>
      </c>
      <c r="E2506" t="s">
        <v>517</v>
      </c>
      <c r="F2506" s="10">
        <v>43525</v>
      </c>
      <c r="G2506" s="10">
        <v>43555</v>
      </c>
      <c r="H2506" t="s">
        <v>987</v>
      </c>
      <c r="I2506" t="s">
        <v>7233</v>
      </c>
      <c r="J2506" t="s">
        <v>1025</v>
      </c>
      <c r="K2506" t="s">
        <v>3352</v>
      </c>
      <c r="N2506" s="30"/>
      <c r="P2506" s="30"/>
      <c r="Q2506" s="30"/>
      <c r="R2506" s="30"/>
      <c r="S2506" s="30"/>
    </row>
    <row r="2507" spans="1:19" x14ac:dyDescent="0.25">
      <c r="A2507" t="s">
        <v>3736</v>
      </c>
      <c r="B2507" t="s">
        <v>3777</v>
      </c>
      <c r="C2507" t="s">
        <v>666</v>
      </c>
      <c r="D2507" t="str">
        <f>VLOOKUP(C2507,'Programas-Mestrado'!$C:$D,2,0)</f>
        <v>PPGQ</v>
      </c>
      <c r="E2507" t="s">
        <v>517</v>
      </c>
      <c r="F2507" s="10">
        <v>44256</v>
      </c>
      <c r="G2507" s="10">
        <v>44316</v>
      </c>
      <c r="H2507" t="s">
        <v>987</v>
      </c>
      <c r="I2507" t="s">
        <v>7233</v>
      </c>
      <c r="J2507" t="s">
        <v>1026</v>
      </c>
      <c r="K2507" t="s">
        <v>3352</v>
      </c>
      <c r="N2507" s="30"/>
      <c r="P2507" s="30"/>
      <c r="Q2507" s="30"/>
      <c r="R2507" s="30"/>
      <c r="S2507" s="30"/>
    </row>
    <row r="2508" spans="1:19" x14ac:dyDescent="0.25">
      <c r="A2508" t="s">
        <v>3146</v>
      </c>
      <c r="B2508" t="s">
        <v>3290</v>
      </c>
      <c r="C2508" t="s">
        <v>666</v>
      </c>
      <c r="D2508" t="str">
        <f>VLOOKUP(C2508,'Programas-Mestrado'!$C:$D,2,0)</f>
        <v>PPGQ</v>
      </c>
      <c r="E2508" t="s">
        <v>517</v>
      </c>
      <c r="F2508" s="10">
        <v>43525</v>
      </c>
      <c r="G2508" s="10">
        <v>43708</v>
      </c>
      <c r="H2508" t="s">
        <v>987</v>
      </c>
      <c r="I2508" t="s">
        <v>7233</v>
      </c>
      <c r="J2508" t="s">
        <v>1025</v>
      </c>
      <c r="K2508" t="s">
        <v>3352</v>
      </c>
      <c r="N2508" s="30"/>
      <c r="P2508" s="30"/>
      <c r="Q2508" s="30"/>
      <c r="R2508" s="30"/>
      <c r="S2508" s="30"/>
    </row>
    <row r="2509" spans="1:19" x14ac:dyDescent="0.25">
      <c r="A2509" t="s">
        <v>3147</v>
      </c>
      <c r="B2509" t="s">
        <v>3291</v>
      </c>
      <c r="C2509" t="s">
        <v>666</v>
      </c>
      <c r="D2509" t="str">
        <f>VLOOKUP(C2509,'Programas-Mestrado'!$C:$D,2,0)</f>
        <v>PPGQ</v>
      </c>
      <c r="E2509" t="s">
        <v>517</v>
      </c>
      <c r="F2509" s="10">
        <v>43525</v>
      </c>
      <c r="G2509" s="10">
        <v>43890</v>
      </c>
      <c r="H2509" t="s">
        <v>987</v>
      </c>
      <c r="I2509" t="s">
        <v>7233</v>
      </c>
      <c r="J2509" t="s">
        <v>1025</v>
      </c>
      <c r="K2509" t="s">
        <v>3352</v>
      </c>
      <c r="N2509" s="30"/>
      <c r="P2509" s="30"/>
      <c r="Q2509" s="30"/>
      <c r="R2509" s="30"/>
      <c r="S2509" s="30"/>
    </row>
    <row r="2510" spans="1:19" x14ac:dyDescent="0.25">
      <c r="A2510" t="s">
        <v>2649</v>
      </c>
      <c r="B2510" t="s">
        <v>2909</v>
      </c>
      <c r="C2510" t="s">
        <v>666</v>
      </c>
      <c r="D2510" t="str">
        <f>VLOOKUP(C2510,'Programas-Mestrado'!$C:$D,2,0)</f>
        <v>PPGQ</v>
      </c>
      <c r="E2510" t="s">
        <v>517</v>
      </c>
      <c r="F2510" s="10">
        <v>43525</v>
      </c>
      <c r="G2510" s="10">
        <v>44255</v>
      </c>
      <c r="H2510" t="s">
        <v>987</v>
      </c>
      <c r="I2510" t="s">
        <v>7233</v>
      </c>
      <c r="J2510" t="s">
        <v>1025</v>
      </c>
      <c r="K2510" t="s">
        <v>3352</v>
      </c>
      <c r="N2510" s="30"/>
      <c r="P2510" s="30"/>
      <c r="Q2510" s="30"/>
      <c r="R2510" s="30"/>
      <c r="S2510" s="30"/>
    </row>
    <row r="2511" spans="1:19" x14ac:dyDescent="0.25">
      <c r="A2511" t="s">
        <v>3148</v>
      </c>
      <c r="B2511" t="s">
        <v>3292</v>
      </c>
      <c r="C2511" t="s">
        <v>666</v>
      </c>
      <c r="D2511" t="str">
        <f>VLOOKUP(C2511,'Programas-Mestrado'!$C:$D,2,0)</f>
        <v>PPGQ</v>
      </c>
      <c r="E2511" t="s">
        <v>517</v>
      </c>
      <c r="F2511" s="10">
        <v>43525</v>
      </c>
      <c r="G2511" s="10">
        <v>43921</v>
      </c>
      <c r="H2511" t="s">
        <v>987</v>
      </c>
      <c r="I2511" t="s">
        <v>7233</v>
      </c>
      <c r="J2511" t="s">
        <v>1025</v>
      </c>
      <c r="K2511" t="s">
        <v>3352</v>
      </c>
      <c r="N2511" s="30"/>
      <c r="P2511" s="30"/>
      <c r="Q2511" s="30"/>
      <c r="R2511" s="30"/>
      <c r="S2511" s="30"/>
    </row>
    <row r="2512" spans="1:19" x14ac:dyDescent="0.25">
      <c r="A2512" t="s">
        <v>7073</v>
      </c>
      <c r="B2512" t="s">
        <v>7118</v>
      </c>
      <c r="C2512" t="s">
        <v>666</v>
      </c>
      <c r="D2512" t="str">
        <f>VLOOKUP(C2512,'Programas-Mestrado'!$C:$D,2,0)</f>
        <v>PPGQ</v>
      </c>
      <c r="E2512" t="s">
        <v>517</v>
      </c>
      <c r="F2512" s="10">
        <v>45383</v>
      </c>
      <c r="G2512" s="10">
        <v>45443</v>
      </c>
      <c r="H2512" t="s">
        <v>987</v>
      </c>
      <c r="I2512" t="s">
        <v>7233</v>
      </c>
      <c r="J2512" t="s">
        <v>1026</v>
      </c>
      <c r="K2512" t="s">
        <v>3352</v>
      </c>
      <c r="N2512" s="30"/>
      <c r="P2512" s="30"/>
      <c r="Q2512" s="30"/>
      <c r="R2512" s="30"/>
      <c r="S2512" s="30"/>
    </row>
    <row r="2513" spans="1:19" x14ac:dyDescent="0.25">
      <c r="A2513" t="s">
        <v>3149</v>
      </c>
      <c r="B2513" t="s">
        <v>3293</v>
      </c>
      <c r="C2513" t="s">
        <v>666</v>
      </c>
      <c r="D2513" t="str">
        <f>VLOOKUP(C2513,'Programas-Mestrado'!$C:$D,2,0)</f>
        <v>PPGQ</v>
      </c>
      <c r="E2513" t="s">
        <v>517</v>
      </c>
      <c r="F2513" s="10">
        <v>43525</v>
      </c>
      <c r="G2513" s="10">
        <v>43677</v>
      </c>
      <c r="H2513" t="s">
        <v>987</v>
      </c>
      <c r="I2513" t="s">
        <v>7233</v>
      </c>
      <c r="J2513" t="s">
        <v>1025</v>
      </c>
      <c r="K2513" t="s">
        <v>3352</v>
      </c>
      <c r="N2513" s="30"/>
      <c r="P2513" s="30"/>
      <c r="Q2513" s="30"/>
      <c r="R2513" s="30"/>
      <c r="S2513" s="30"/>
    </row>
    <row r="2514" spans="1:19" x14ac:dyDescent="0.25">
      <c r="A2514" t="s">
        <v>2650</v>
      </c>
      <c r="B2514" t="s">
        <v>2910</v>
      </c>
      <c r="C2514" t="s">
        <v>666</v>
      </c>
      <c r="D2514" t="str">
        <f>VLOOKUP(C2514,'Programas-Mestrado'!$C:$D,2,0)</f>
        <v>PPGQ</v>
      </c>
      <c r="E2514" t="s">
        <v>517</v>
      </c>
      <c r="F2514" s="10">
        <v>43525</v>
      </c>
      <c r="G2514" s="10">
        <v>44043</v>
      </c>
      <c r="H2514" t="s">
        <v>987</v>
      </c>
      <c r="I2514" t="s">
        <v>7233</v>
      </c>
      <c r="J2514" t="s">
        <v>3381</v>
      </c>
      <c r="K2514" t="s">
        <v>3352</v>
      </c>
      <c r="N2514" s="30"/>
      <c r="P2514" s="30"/>
      <c r="Q2514" s="30"/>
      <c r="R2514" s="30"/>
      <c r="S2514" s="30"/>
    </row>
    <row r="2515" spans="1:19" x14ac:dyDescent="0.25">
      <c r="A2515" t="s">
        <v>5686</v>
      </c>
      <c r="B2515" t="s">
        <v>5885</v>
      </c>
      <c r="C2515" t="s">
        <v>666</v>
      </c>
      <c r="D2515" t="str">
        <f>VLOOKUP(C2515,'Programas-Mestrado'!$C:$D,2,0)</f>
        <v>PPGQ</v>
      </c>
      <c r="E2515" t="s">
        <v>517</v>
      </c>
      <c r="F2515" s="10">
        <v>43525</v>
      </c>
      <c r="G2515" s="10">
        <v>44985</v>
      </c>
      <c r="H2515" t="s">
        <v>987</v>
      </c>
      <c r="I2515" t="s">
        <v>7233</v>
      </c>
      <c r="J2515" t="s">
        <v>1025</v>
      </c>
      <c r="K2515" t="s">
        <v>3352</v>
      </c>
      <c r="N2515" s="30"/>
      <c r="P2515" s="30"/>
      <c r="Q2515" s="30"/>
      <c r="R2515" s="30"/>
      <c r="S2515" s="30"/>
    </row>
    <row r="2516" spans="1:19" x14ac:dyDescent="0.25">
      <c r="A2516" t="s">
        <v>2651</v>
      </c>
      <c r="B2516" t="s">
        <v>2911</v>
      </c>
      <c r="C2516" t="s">
        <v>666</v>
      </c>
      <c r="D2516" t="str">
        <f>VLOOKUP(C2516,'Programas-Mestrado'!$C:$D,2,0)</f>
        <v>PPGQ</v>
      </c>
      <c r="E2516" t="s">
        <v>517</v>
      </c>
      <c r="F2516" s="10">
        <v>43922</v>
      </c>
      <c r="G2516" s="10">
        <v>45382</v>
      </c>
      <c r="H2516" t="s">
        <v>987</v>
      </c>
      <c r="I2516" t="s">
        <v>7233</v>
      </c>
      <c r="J2516" t="s">
        <v>1025</v>
      </c>
      <c r="K2516" t="s">
        <v>3352</v>
      </c>
      <c r="N2516" s="30"/>
      <c r="P2516" s="30"/>
      <c r="Q2516" s="30"/>
      <c r="R2516" s="30"/>
      <c r="S2516" s="30"/>
    </row>
    <row r="2517" spans="1:19" x14ac:dyDescent="0.25">
      <c r="A2517" t="s">
        <v>2652</v>
      </c>
      <c r="B2517" t="s">
        <v>2912</v>
      </c>
      <c r="C2517" t="s">
        <v>666</v>
      </c>
      <c r="D2517" t="str">
        <f>VLOOKUP(C2517,'Programas-Mestrado'!$C:$D,2,0)</f>
        <v>PPGQ</v>
      </c>
      <c r="E2517" t="s">
        <v>258</v>
      </c>
      <c r="F2517" s="10">
        <v>43525</v>
      </c>
      <c r="G2517" s="10">
        <v>44377</v>
      </c>
      <c r="H2517" t="s">
        <v>987</v>
      </c>
      <c r="I2517" t="s">
        <v>7233</v>
      </c>
      <c r="J2517" t="s">
        <v>1024</v>
      </c>
      <c r="K2517" t="s">
        <v>3352</v>
      </c>
      <c r="N2517" s="30"/>
      <c r="P2517" s="30"/>
      <c r="Q2517" s="30"/>
      <c r="R2517" s="30"/>
      <c r="S2517" s="30"/>
    </row>
    <row r="2518" spans="1:19" x14ac:dyDescent="0.25">
      <c r="A2518" t="s">
        <v>3150</v>
      </c>
      <c r="B2518" t="s">
        <v>3294</v>
      </c>
      <c r="C2518" t="s">
        <v>666</v>
      </c>
      <c r="D2518" t="str">
        <f>VLOOKUP(C2518,'Programas-Mestrado'!$C:$D,2,0)</f>
        <v>PPGQ</v>
      </c>
      <c r="E2518" t="s">
        <v>258</v>
      </c>
      <c r="F2518" s="10">
        <v>43525</v>
      </c>
      <c r="G2518" s="10">
        <v>43555</v>
      </c>
      <c r="H2518" t="s">
        <v>987</v>
      </c>
      <c r="I2518" t="s">
        <v>7233</v>
      </c>
      <c r="J2518" t="s">
        <v>1025</v>
      </c>
      <c r="K2518" t="s">
        <v>3352</v>
      </c>
      <c r="N2518" s="30"/>
      <c r="P2518" s="30"/>
      <c r="Q2518" s="30"/>
      <c r="R2518" s="30"/>
      <c r="S2518" s="30"/>
    </row>
    <row r="2519" spans="1:19" x14ac:dyDescent="0.25">
      <c r="A2519" t="s">
        <v>4540</v>
      </c>
      <c r="B2519" t="s">
        <v>4598</v>
      </c>
      <c r="C2519" t="s">
        <v>666</v>
      </c>
      <c r="D2519" t="str">
        <f>VLOOKUP(C2519,'Programas-Mestrado'!$C:$D,2,0)</f>
        <v>PPGQ</v>
      </c>
      <c r="E2519" t="s">
        <v>258</v>
      </c>
      <c r="F2519" s="10">
        <v>44621</v>
      </c>
      <c r="G2519" s="10">
        <v>45351</v>
      </c>
      <c r="H2519" t="s">
        <v>987</v>
      </c>
      <c r="I2519" t="s">
        <v>7233</v>
      </c>
      <c r="J2519" t="s">
        <v>1024</v>
      </c>
      <c r="K2519" t="s">
        <v>3352</v>
      </c>
      <c r="N2519" s="30"/>
      <c r="P2519" s="30"/>
      <c r="Q2519" s="30"/>
      <c r="R2519" s="30"/>
      <c r="S2519" s="30"/>
    </row>
    <row r="2520" spans="1:19" x14ac:dyDescent="0.25">
      <c r="A2520" t="s">
        <v>2653</v>
      </c>
      <c r="B2520" t="s">
        <v>2913</v>
      </c>
      <c r="C2520" t="s">
        <v>666</v>
      </c>
      <c r="D2520" t="str">
        <f>VLOOKUP(C2520,'Programas-Mestrado'!$C:$D,2,0)</f>
        <v>PPGQ</v>
      </c>
      <c r="E2520" t="s">
        <v>258</v>
      </c>
      <c r="F2520" s="10">
        <v>43831</v>
      </c>
      <c r="G2520" s="10">
        <v>44620</v>
      </c>
      <c r="H2520" t="s">
        <v>987</v>
      </c>
      <c r="I2520" t="s">
        <v>7233</v>
      </c>
      <c r="J2520" t="s">
        <v>1024</v>
      </c>
      <c r="K2520" t="s">
        <v>3352</v>
      </c>
      <c r="N2520" s="30"/>
      <c r="P2520" s="30"/>
      <c r="Q2520" s="30"/>
      <c r="R2520" s="30"/>
      <c r="S2520" s="30"/>
    </row>
    <row r="2521" spans="1:19" x14ac:dyDescent="0.25">
      <c r="A2521" t="s">
        <v>3500</v>
      </c>
      <c r="B2521" t="s">
        <v>3506</v>
      </c>
      <c r="C2521" t="s">
        <v>666</v>
      </c>
      <c r="D2521" t="str">
        <f>VLOOKUP(C2521,'Programas-Mestrado'!$C:$D,2,0)</f>
        <v>PPGQ</v>
      </c>
      <c r="E2521" t="s">
        <v>258</v>
      </c>
      <c r="F2521" s="10">
        <v>44136</v>
      </c>
      <c r="G2521" s="10">
        <v>44895</v>
      </c>
      <c r="H2521" t="s">
        <v>987</v>
      </c>
      <c r="I2521" t="s">
        <v>7233</v>
      </c>
      <c r="J2521" t="s">
        <v>1029</v>
      </c>
      <c r="K2521" t="s">
        <v>3352</v>
      </c>
      <c r="N2521" s="30"/>
      <c r="P2521" s="30"/>
      <c r="Q2521" s="30"/>
      <c r="R2521" s="30"/>
      <c r="S2521" s="30"/>
    </row>
    <row r="2522" spans="1:19" x14ac:dyDescent="0.25">
      <c r="A2522" t="s">
        <v>4079</v>
      </c>
      <c r="B2522" t="s">
        <v>4092</v>
      </c>
      <c r="C2522" t="s">
        <v>666</v>
      </c>
      <c r="D2522" t="str">
        <f>VLOOKUP(C2522,'Programas-Mestrado'!$C:$D,2,0)</f>
        <v>PPGQ</v>
      </c>
      <c r="E2522" t="s">
        <v>258</v>
      </c>
      <c r="F2522" s="10">
        <v>44409</v>
      </c>
      <c r="G2522" s="10">
        <v>45138</v>
      </c>
      <c r="H2522" t="s">
        <v>987</v>
      </c>
      <c r="I2522" t="s">
        <v>7233</v>
      </c>
      <c r="J2522" t="s">
        <v>1025</v>
      </c>
      <c r="K2522" t="s">
        <v>3352</v>
      </c>
      <c r="N2522" s="30"/>
      <c r="P2522" s="30"/>
      <c r="Q2522" s="30"/>
      <c r="R2522" s="30"/>
      <c r="S2522" s="30"/>
    </row>
    <row r="2523" spans="1:19" x14ac:dyDescent="0.25">
      <c r="A2523" t="s">
        <v>4080</v>
      </c>
      <c r="B2523" t="s">
        <v>4093</v>
      </c>
      <c r="C2523" t="s">
        <v>666</v>
      </c>
      <c r="D2523" t="str">
        <f>VLOOKUP(C2523,'Programas-Mestrado'!$C:$D,2,0)</f>
        <v>PPGQ</v>
      </c>
      <c r="E2523" t="s">
        <v>258</v>
      </c>
      <c r="F2523" s="10">
        <v>44409</v>
      </c>
      <c r="G2523" s="10">
        <v>45016</v>
      </c>
      <c r="H2523" t="s">
        <v>987</v>
      </c>
      <c r="I2523" t="s">
        <v>7233</v>
      </c>
      <c r="J2523" t="s">
        <v>1029</v>
      </c>
      <c r="K2523" t="s">
        <v>3352</v>
      </c>
      <c r="N2523" s="30"/>
      <c r="P2523" s="30"/>
      <c r="Q2523" s="30"/>
      <c r="R2523" s="30"/>
      <c r="S2523" s="30"/>
    </row>
    <row r="2524" spans="1:19" x14ac:dyDescent="0.25">
      <c r="A2524" t="s">
        <v>3151</v>
      </c>
      <c r="B2524" t="s">
        <v>3295</v>
      </c>
      <c r="C2524" t="s">
        <v>666</v>
      </c>
      <c r="D2524" t="str">
        <f>VLOOKUP(C2524,'Programas-Mestrado'!$C:$D,2,0)</f>
        <v>PPGQ</v>
      </c>
      <c r="E2524" t="s">
        <v>258</v>
      </c>
      <c r="F2524" s="10">
        <v>43525</v>
      </c>
      <c r="G2524" s="10">
        <v>43890</v>
      </c>
      <c r="H2524" t="s">
        <v>987</v>
      </c>
      <c r="I2524" t="s">
        <v>7233</v>
      </c>
      <c r="J2524" t="s">
        <v>1025</v>
      </c>
      <c r="K2524" t="s">
        <v>3352</v>
      </c>
      <c r="N2524" s="30"/>
      <c r="P2524" s="30"/>
      <c r="Q2524" s="30"/>
      <c r="R2524" s="30"/>
      <c r="S2524" s="30"/>
    </row>
    <row r="2525" spans="1:19" x14ac:dyDescent="0.25">
      <c r="A2525" t="s">
        <v>5351</v>
      </c>
      <c r="B2525" t="s">
        <v>5499</v>
      </c>
      <c r="C2525" t="s">
        <v>666</v>
      </c>
      <c r="D2525" t="str">
        <f>VLOOKUP(C2525,'Programas-Mestrado'!$C:$D,2,0)</f>
        <v>PPGQ</v>
      </c>
      <c r="E2525" t="s">
        <v>258</v>
      </c>
      <c r="F2525" s="10">
        <v>44986</v>
      </c>
      <c r="G2525" s="10">
        <v>45077</v>
      </c>
      <c r="H2525" t="s">
        <v>987</v>
      </c>
      <c r="I2525" t="s">
        <v>7233</v>
      </c>
      <c r="J2525" t="s">
        <v>1026</v>
      </c>
      <c r="K2525" t="s">
        <v>3352</v>
      </c>
      <c r="N2525" s="30"/>
      <c r="P2525" s="30"/>
      <c r="Q2525" s="30"/>
      <c r="R2525" s="30"/>
      <c r="S2525" s="30"/>
    </row>
    <row r="2526" spans="1:19" x14ac:dyDescent="0.25">
      <c r="A2526" t="s">
        <v>3152</v>
      </c>
      <c r="B2526" t="s">
        <v>3296</v>
      </c>
      <c r="C2526" t="s">
        <v>666</v>
      </c>
      <c r="D2526" t="str">
        <f>VLOOKUP(C2526,'Programas-Mestrado'!$C:$D,2,0)</f>
        <v>PPGQ</v>
      </c>
      <c r="E2526" t="s">
        <v>258</v>
      </c>
      <c r="F2526" s="10">
        <v>43525</v>
      </c>
      <c r="G2526" s="10">
        <v>43677</v>
      </c>
      <c r="H2526" t="s">
        <v>987</v>
      </c>
      <c r="I2526" t="s">
        <v>7233</v>
      </c>
      <c r="J2526" t="s">
        <v>1025</v>
      </c>
      <c r="K2526" t="s">
        <v>3352</v>
      </c>
      <c r="N2526" s="30"/>
      <c r="P2526" s="30"/>
      <c r="Q2526" s="30"/>
      <c r="R2526" s="30"/>
      <c r="S2526" s="30"/>
    </row>
    <row r="2527" spans="1:19" x14ac:dyDescent="0.25">
      <c r="A2527" t="s">
        <v>6236</v>
      </c>
      <c r="B2527" t="s">
        <v>6250</v>
      </c>
      <c r="C2527" t="s">
        <v>666</v>
      </c>
      <c r="D2527" t="str">
        <f>VLOOKUP(C2527,'Programas-Mestrado'!$C:$D,2,0)</f>
        <v>PPGQ</v>
      </c>
      <c r="E2527" t="s">
        <v>258</v>
      </c>
      <c r="F2527" s="10">
        <v>45078</v>
      </c>
      <c r="G2527" s="10">
        <v>45412</v>
      </c>
      <c r="H2527" t="s">
        <v>987</v>
      </c>
      <c r="I2527" t="s">
        <v>7233</v>
      </c>
      <c r="J2527" t="s">
        <v>1026</v>
      </c>
      <c r="K2527" t="s">
        <v>3352</v>
      </c>
      <c r="N2527" s="30"/>
      <c r="P2527" s="30"/>
      <c r="Q2527" s="30"/>
      <c r="R2527" s="30"/>
      <c r="S2527" s="30"/>
    </row>
    <row r="2528" spans="1:19" x14ac:dyDescent="0.25">
      <c r="A2528" t="s">
        <v>3153</v>
      </c>
      <c r="B2528" t="s">
        <v>3297</v>
      </c>
      <c r="C2528" t="s">
        <v>666</v>
      </c>
      <c r="D2528" t="str">
        <f>VLOOKUP(C2528,'Programas-Mestrado'!$C:$D,2,0)</f>
        <v>PPGQ</v>
      </c>
      <c r="E2528" t="s">
        <v>258</v>
      </c>
      <c r="F2528" s="10">
        <v>43525</v>
      </c>
      <c r="G2528" s="10">
        <v>43616</v>
      </c>
      <c r="H2528" t="s">
        <v>987</v>
      </c>
      <c r="I2528" t="s">
        <v>7233</v>
      </c>
      <c r="J2528" t="s">
        <v>1025</v>
      </c>
      <c r="K2528" t="s">
        <v>3352</v>
      </c>
      <c r="N2528" s="30"/>
      <c r="P2528" s="30"/>
      <c r="Q2528" s="30"/>
      <c r="R2528" s="30"/>
      <c r="S2528" s="30"/>
    </row>
    <row r="2529" spans="1:19" x14ac:dyDescent="0.25">
      <c r="A2529" t="s">
        <v>2624</v>
      </c>
      <c r="B2529" t="s">
        <v>3298</v>
      </c>
      <c r="C2529" t="s">
        <v>666</v>
      </c>
      <c r="D2529" t="str">
        <f>VLOOKUP(C2529,'Programas-Mestrado'!$C:$D,2,0)</f>
        <v>PPGQ</v>
      </c>
      <c r="E2529" t="s">
        <v>258</v>
      </c>
      <c r="F2529" s="10">
        <v>43525</v>
      </c>
      <c r="G2529" s="10">
        <v>43708</v>
      </c>
      <c r="H2529" t="s">
        <v>987</v>
      </c>
      <c r="I2529" t="s">
        <v>7233</v>
      </c>
      <c r="J2529" t="s">
        <v>1025</v>
      </c>
      <c r="K2529" t="s">
        <v>3352</v>
      </c>
      <c r="N2529" s="30"/>
      <c r="P2529" s="30"/>
      <c r="Q2529" s="30"/>
      <c r="R2529" s="30"/>
      <c r="S2529" s="30"/>
    </row>
    <row r="2530" spans="1:19" x14ac:dyDescent="0.25">
      <c r="A2530" t="s">
        <v>3404</v>
      </c>
      <c r="B2530" t="s">
        <v>3406</v>
      </c>
      <c r="C2530" t="s">
        <v>666</v>
      </c>
      <c r="D2530" t="str">
        <f>VLOOKUP(C2530,'Programas-Mestrado'!$C:$D,2,0)</f>
        <v>PPGQ</v>
      </c>
      <c r="E2530" t="s">
        <v>258</v>
      </c>
      <c r="F2530" s="10">
        <v>44013</v>
      </c>
      <c r="G2530" s="10">
        <v>44926</v>
      </c>
      <c r="H2530" t="s">
        <v>987</v>
      </c>
      <c r="I2530" t="s">
        <v>7233</v>
      </c>
      <c r="J2530" t="s">
        <v>3381</v>
      </c>
      <c r="K2530" t="s">
        <v>3352</v>
      </c>
      <c r="N2530" s="30"/>
      <c r="P2530" s="30"/>
      <c r="Q2530" s="30"/>
      <c r="R2530" s="30"/>
      <c r="S2530" s="30"/>
    </row>
    <row r="2531" spans="1:19" x14ac:dyDescent="0.25">
      <c r="A2531" t="s">
        <v>3154</v>
      </c>
      <c r="B2531" t="s">
        <v>3299</v>
      </c>
      <c r="C2531" t="s">
        <v>666</v>
      </c>
      <c r="D2531" t="str">
        <f>VLOOKUP(C2531,'Programas-Mestrado'!$C:$D,2,0)</f>
        <v>PPGQ</v>
      </c>
      <c r="E2531" t="s">
        <v>258</v>
      </c>
      <c r="F2531" s="10">
        <v>43525</v>
      </c>
      <c r="G2531" s="10">
        <v>43708</v>
      </c>
      <c r="H2531" t="s">
        <v>987</v>
      </c>
      <c r="I2531" t="s">
        <v>7233</v>
      </c>
      <c r="J2531" t="s">
        <v>1025</v>
      </c>
      <c r="K2531" t="s">
        <v>3352</v>
      </c>
      <c r="N2531" s="30"/>
      <c r="P2531" s="30"/>
      <c r="Q2531" s="30"/>
      <c r="R2531" s="30"/>
      <c r="S2531" s="30"/>
    </row>
    <row r="2532" spans="1:19" x14ac:dyDescent="0.25">
      <c r="A2532" t="s">
        <v>2654</v>
      </c>
      <c r="B2532" t="s">
        <v>2914</v>
      </c>
      <c r="C2532" t="s">
        <v>666</v>
      </c>
      <c r="D2532" t="str">
        <f>VLOOKUP(C2532,'Programas-Mestrado'!$C:$D,2,0)</f>
        <v>PPGQ</v>
      </c>
      <c r="E2532" t="s">
        <v>258</v>
      </c>
      <c r="F2532" s="10">
        <v>43556</v>
      </c>
      <c r="G2532" s="10">
        <v>44469</v>
      </c>
      <c r="H2532" t="s">
        <v>987</v>
      </c>
      <c r="I2532" t="s">
        <v>7233</v>
      </c>
      <c r="J2532" t="s">
        <v>1024</v>
      </c>
      <c r="K2532" t="s">
        <v>3352</v>
      </c>
      <c r="N2532" s="30"/>
      <c r="P2532" s="30"/>
      <c r="Q2532" s="30"/>
      <c r="R2532" s="30"/>
      <c r="S2532" s="30"/>
    </row>
    <row r="2533" spans="1:19" x14ac:dyDescent="0.25">
      <c r="A2533" t="s">
        <v>4081</v>
      </c>
      <c r="B2533" t="s">
        <v>4094</v>
      </c>
      <c r="C2533" t="s">
        <v>666</v>
      </c>
      <c r="D2533" t="str">
        <f>VLOOKUP(C2533,'Programas-Mestrado'!$C:$D,2,0)</f>
        <v>PPGQ</v>
      </c>
      <c r="E2533" t="s">
        <v>258</v>
      </c>
      <c r="F2533" s="10">
        <v>44409</v>
      </c>
      <c r="G2533" s="10">
        <v>45138</v>
      </c>
      <c r="H2533" t="s">
        <v>987</v>
      </c>
      <c r="I2533" t="s">
        <v>7233</v>
      </c>
      <c r="J2533" t="s">
        <v>1027</v>
      </c>
      <c r="K2533" t="s">
        <v>3352</v>
      </c>
      <c r="N2533" s="30"/>
      <c r="P2533" s="30"/>
      <c r="Q2533" s="30"/>
      <c r="R2533" s="30"/>
      <c r="S2533" s="30"/>
    </row>
    <row r="2534" spans="1:19" x14ac:dyDescent="0.25">
      <c r="A2534" t="s">
        <v>3523</v>
      </c>
      <c r="B2534" t="s">
        <v>3526</v>
      </c>
      <c r="C2534" t="s">
        <v>666</v>
      </c>
      <c r="D2534" t="str">
        <f>VLOOKUP(C2534,'Programas-Mestrado'!$C:$D,2,0)</f>
        <v>PPGQ</v>
      </c>
      <c r="E2534" t="s">
        <v>258</v>
      </c>
      <c r="F2534" s="10">
        <v>44166</v>
      </c>
      <c r="G2534" s="10">
        <v>44895</v>
      </c>
      <c r="H2534" t="s">
        <v>987</v>
      </c>
      <c r="I2534" t="s">
        <v>7233</v>
      </c>
      <c r="J2534" t="s">
        <v>1029</v>
      </c>
      <c r="K2534" t="s">
        <v>3352</v>
      </c>
      <c r="N2534" s="30"/>
      <c r="P2534" s="30"/>
      <c r="Q2534" s="30"/>
      <c r="R2534" s="30"/>
      <c r="S2534" s="30"/>
    </row>
    <row r="2535" spans="1:19" x14ac:dyDescent="0.25">
      <c r="A2535" t="s">
        <v>2655</v>
      </c>
      <c r="B2535" t="s">
        <v>2915</v>
      </c>
      <c r="C2535" t="s">
        <v>666</v>
      </c>
      <c r="D2535" t="str">
        <f>VLOOKUP(C2535,'Programas-Mestrado'!$C:$D,2,0)</f>
        <v>PPGQ</v>
      </c>
      <c r="E2535" t="s">
        <v>258</v>
      </c>
      <c r="F2535" s="10">
        <v>43525</v>
      </c>
      <c r="G2535" s="10">
        <v>44316</v>
      </c>
      <c r="H2535" t="s">
        <v>987</v>
      </c>
      <c r="I2535" t="s">
        <v>7233</v>
      </c>
      <c r="J2535" t="s">
        <v>3381</v>
      </c>
      <c r="K2535" t="s">
        <v>3352</v>
      </c>
      <c r="N2535" s="30"/>
      <c r="P2535" s="30"/>
      <c r="Q2535" s="30"/>
      <c r="R2535" s="30"/>
      <c r="S2535" s="30"/>
    </row>
    <row r="2536" spans="1:19" x14ac:dyDescent="0.25">
      <c r="A2536" t="s">
        <v>4909</v>
      </c>
      <c r="B2536" t="s">
        <v>4954</v>
      </c>
      <c r="C2536" t="s">
        <v>666</v>
      </c>
      <c r="D2536" t="str">
        <f>VLOOKUP(C2536,'Programas-Mestrado'!$C:$D,2,0)</f>
        <v>PPGQ</v>
      </c>
      <c r="E2536" t="s">
        <v>258</v>
      </c>
      <c r="F2536" s="10">
        <v>44774</v>
      </c>
      <c r="G2536" s="10">
        <v>45351</v>
      </c>
      <c r="H2536" t="s">
        <v>987</v>
      </c>
      <c r="I2536" t="s">
        <v>7233</v>
      </c>
      <c r="J2536" t="s">
        <v>1023</v>
      </c>
      <c r="K2536" t="s">
        <v>3352</v>
      </c>
      <c r="N2536" s="30"/>
      <c r="P2536" s="30"/>
      <c r="Q2536" s="30"/>
      <c r="R2536" s="30"/>
      <c r="S2536" s="30"/>
    </row>
    <row r="2537" spans="1:19" x14ac:dyDescent="0.25">
      <c r="A2537" t="s">
        <v>2628</v>
      </c>
      <c r="B2537" t="s">
        <v>3300</v>
      </c>
      <c r="C2537" t="s">
        <v>666</v>
      </c>
      <c r="D2537" t="str">
        <f>VLOOKUP(C2537,'Programas-Mestrado'!$C:$D,2,0)</f>
        <v>PPGQ</v>
      </c>
      <c r="E2537" t="s">
        <v>258</v>
      </c>
      <c r="F2537" s="10">
        <v>43525</v>
      </c>
      <c r="G2537" s="10">
        <v>43677</v>
      </c>
      <c r="H2537" t="s">
        <v>987</v>
      </c>
      <c r="I2537" t="s">
        <v>7233</v>
      </c>
      <c r="J2537" t="s">
        <v>1025</v>
      </c>
      <c r="K2537" t="s">
        <v>3352</v>
      </c>
      <c r="N2537" s="30"/>
      <c r="P2537" s="30"/>
      <c r="Q2537" s="30"/>
      <c r="R2537" s="30"/>
      <c r="S2537" s="30"/>
    </row>
    <row r="2538" spans="1:19" x14ac:dyDescent="0.25">
      <c r="A2538" t="s">
        <v>3155</v>
      </c>
      <c r="B2538" t="s">
        <v>3301</v>
      </c>
      <c r="C2538" t="s">
        <v>666</v>
      </c>
      <c r="D2538" t="str">
        <f>VLOOKUP(C2538,'Programas-Mestrado'!$C:$D,2,0)</f>
        <v>PPGQ</v>
      </c>
      <c r="E2538" t="s">
        <v>258</v>
      </c>
      <c r="F2538" s="10">
        <v>43525</v>
      </c>
      <c r="G2538" s="10">
        <v>43708</v>
      </c>
      <c r="H2538" t="s">
        <v>987</v>
      </c>
      <c r="I2538" t="s">
        <v>7233</v>
      </c>
      <c r="J2538" t="s">
        <v>1025</v>
      </c>
      <c r="K2538" t="s">
        <v>3352</v>
      </c>
      <c r="N2538" s="30"/>
      <c r="P2538" s="30"/>
      <c r="Q2538" s="30"/>
      <c r="R2538" s="30"/>
      <c r="S2538" s="30"/>
    </row>
    <row r="2539" spans="1:19" x14ac:dyDescent="0.25">
      <c r="A2539" t="s">
        <v>4245</v>
      </c>
      <c r="B2539" t="s">
        <v>4250</v>
      </c>
      <c r="C2539" t="s">
        <v>666</v>
      </c>
      <c r="D2539" t="str">
        <f>VLOOKUP(C2539,'Programas-Mestrado'!$C:$D,2,0)</f>
        <v>PPGQ</v>
      </c>
      <c r="E2539" t="s">
        <v>258</v>
      </c>
      <c r="F2539" s="10">
        <v>44531</v>
      </c>
      <c r="G2539" s="10">
        <v>45260</v>
      </c>
      <c r="H2539" t="s">
        <v>987</v>
      </c>
      <c r="I2539" t="s">
        <v>7233</v>
      </c>
      <c r="J2539" t="s">
        <v>1024</v>
      </c>
      <c r="K2539" t="s">
        <v>3352</v>
      </c>
      <c r="N2539" s="30"/>
      <c r="P2539" s="30"/>
      <c r="Q2539" s="30"/>
      <c r="R2539" s="30"/>
      <c r="S2539" s="30"/>
    </row>
    <row r="2540" spans="1:19" x14ac:dyDescent="0.25">
      <c r="A2540" t="s">
        <v>4541</v>
      </c>
      <c r="B2540" t="s">
        <v>4599</v>
      </c>
      <c r="C2540" t="s">
        <v>666</v>
      </c>
      <c r="D2540" t="str">
        <f>VLOOKUP(C2540,'Programas-Mestrado'!$C:$D,2,0)</f>
        <v>PPGQ</v>
      </c>
      <c r="E2540" t="s">
        <v>258</v>
      </c>
      <c r="F2540" s="10">
        <v>44621</v>
      </c>
      <c r="G2540" s="10">
        <v>44834</v>
      </c>
      <c r="H2540" t="s">
        <v>987</v>
      </c>
      <c r="I2540" t="s">
        <v>7233</v>
      </c>
      <c r="J2540" t="s">
        <v>1026</v>
      </c>
      <c r="K2540" t="s">
        <v>3352</v>
      </c>
      <c r="N2540" s="30"/>
      <c r="P2540" s="30"/>
      <c r="Q2540" s="30"/>
      <c r="R2540" s="30"/>
      <c r="S2540" s="30"/>
    </row>
    <row r="2541" spans="1:19" x14ac:dyDescent="0.25">
      <c r="A2541" t="s">
        <v>2656</v>
      </c>
      <c r="B2541" t="s">
        <v>2916</v>
      </c>
      <c r="C2541" t="s">
        <v>666</v>
      </c>
      <c r="D2541" t="str">
        <f>VLOOKUP(C2541,'Programas-Mestrado'!$C:$D,2,0)</f>
        <v>PPGQ</v>
      </c>
      <c r="E2541" t="s">
        <v>258</v>
      </c>
      <c r="F2541" s="10">
        <v>43922</v>
      </c>
      <c r="G2541" s="10">
        <v>44408</v>
      </c>
      <c r="H2541" t="s">
        <v>987</v>
      </c>
      <c r="I2541" t="s">
        <v>7233</v>
      </c>
      <c r="J2541" t="s">
        <v>1026</v>
      </c>
      <c r="K2541" t="s">
        <v>3352</v>
      </c>
      <c r="N2541" s="30"/>
      <c r="P2541" s="30"/>
      <c r="Q2541" s="30"/>
      <c r="R2541" s="30"/>
      <c r="S2541" s="30"/>
    </row>
    <row r="2542" spans="1:19" x14ac:dyDescent="0.25">
      <c r="A2542" t="s">
        <v>5353</v>
      </c>
      <c r="B2542" t="s">
        <v>5501</v>
      </c>
      <c r="C2542" t="s">
        <v>666</v>
      </c>
      <c r="D2542" t="str">
        <f>VLOOKUP(C2542,'Programas-Mestrado'!$C:$D,2,0)</f>
        <v>PPGQ</v>
      </c>
      <c r="E2542" t="s">
        <v>258</v>
      </c>
      <c r="F2542" s="10">
        <v>44986</v>
      </c>
      <c r="G2542" s="10">
        <v>45046</v>
      </c>
      <c r="H2542" t="s">
        <v>987</v>
      </c>
      <c r="I2542" t="s">
        <v>7233</v>
      </c>
      <c r="J2542" t="s">
        <v>1026</v>
      </c>
      <c r="K2542" t="s">
        <v>3352</v>
      </c>
      <c r="N2542" s="30"/>
      <c r="P2542" s="30"/>
      <c r="Q2542" s="30"/>
      <c r="R2542" s="30"/>
      <c r="S2542" s="30"/>
    </row>
    <row r="2543" spans="1:19" x14ac:dyDescent="0.25">
      <c r="A2543" t="s">
        <v>4741</v>
      </c>
      <c r="B2543" t="s">
        <v>4765</v>
      </c>
      <c r="C2543" t="s">
        <v>666</v>
      </c>
      <c r="D2543" t="str">
        <f>VLOOKUP(C2543,'Programas-Mestrado'!$C:$D,2,0)</f>
        <v>PPGQ</v>
      </c>
      <c r="E2543" t="s">
        <v>258</v>
      </c>
      <c r="F2543" s="10">
        <v>44713</v>
      </c>
      <c r="G2543" s="10">
        <v>45046</v>
      </c>
      <c r="H2543" t="s">
        <v>987</v>
      </c>
      <c r="I2543" t="s">
        <v>7233</v>
      </c>
      <c r="J2543" t="s">
        <v>1026</v>
      </c>
      <c r="K2543" t="s">
        <v>3352</v>
      </c>
      <c r="N2543" s="30"/>
      <c r="P2543" s="30"/>
      <c r="Q2543" s="30"/>
      <c r="R2543" s="30"/>
      <c r="S2543" s="30"/>
    </row>
    <row r="2544" spans="1:19" x14ac:dyDescent="0.25">
      <c r="A2544" t="s">
        <v>3015</v>
      </c>
      <c r="B2544" t="s">
        <v>3017</v>
      </c>
      <c r="C2544" t="s">
        <v>666</v>
      </c>
      <c r="D2544" t="str">
        <f>VLOOKUP(C2544,'Programas-Mestrado'!$C:$D,2,0)</f>
        <v>PPGQ</v>
      </c>
      <c r="E2544" t="s">
        <v>258</v>
      </c>
      <c r="F2544" s="10">
        <v>43525</v>
      </c>
      <c r="G2544" s="10">
        <v>43982</v>
      </c>
      <c r="H2544" t="s">
        <v>987</v>
      </c>
      <c r="I2544" t="s">
        <v>7233</v>
      </c>
      <c r="J2544" t="s">
        <v>3381</v>
      </c>
      <c r="K2544" t="s">
        <v>3352</v>
      </c>
      <c r="N2544" s="30"/>
      <c r="P2544" s="30"/>
      <c r="Q2544" s="30"/>
      <c r="R2544" s="30"/>
      <c r="S2544" s="30"/>
    </row>
    <row r="2545" spans="1:19" x14ac:dyDescent="0.25">
      <c r="A2545" t="s">
        <v>2657</v>
      </c>
      <c r="B2545" t="s">
        <v>2917</v>
      </c>
      <c r="C2545" t="s">
        <v>666</v>
      </c>
      <c r="D2545" t="str">
        <f>VLOOKUP(C2545,'Programas-Mestrado'!$C:$D,2,0)</f>
        <v>PPGQ</v>
      </c>
      <c r="E2545" t="s">
        <v>258</v>
      </c>
      <c r="F2545" s="10">
        <v>43525</v>
      </c>
      <c r="G2545" s="10">
        <v>44255</v>
      </c>
      <c r="H2545" t="s">
        <v>987</v>
      </c>
      <c r="I2545" t="s">
        <v>7233</v>
      </c>
      <c r="J2545" t="s">
        <v>1029</v>
      </c>
      <c r="K2545" t="s">
        <v>3352</v>
      </c>
      <c r="N2545" s="30"/>
      <c r="P2545" s="30"/>
      <c r="Q2545" s="30"/>
      <c r="R2545" s="30"/>
      <c r="S2545" s="30"/>
    </row>
    <row r="2546" spans="1:19" x14ac:dyDescent="0.25">
      <c r="A2546" t="s">
        <v>2658</v>
      </c>
      <c r="B2546" t="s">
        <v>2918</v>
      </c>
      <c r="C2546" t="s">
        <v>666</v>
      </c>
      <c r="D2546" t="str">
        <f>VLOOKUP(C2546,'Programas-Mestrado'!$C:$D,2,0)</f>
        <v>PPGQ</v>
      </c>
      <c r="E2546" t="s">
        <v>258</v>
      </c>
      <c r="F2546" s="10">
        <v>43709</v>
      </c>
      <c r="G2546" s="10">
        <v>44530</v>
      </c>
      <c r="H2546" t="s">
        <v>987</v>
      </c>
      <c r="I2546" t="s">
        <v>7233</v>
      </c>
      <c r="J2546" t="s">
        <v>1024</v>
      </c>
      <c r="K2546" t="s">
        <v>3352</v>
      </c>
      <c r="N2546" s="30"/>
      <c r="P2546" s="30"/>
      <c r="Q2546" s="30"/>
      <c r="R2546" s="30"/>
      <c r="S2546" s="30"/>
    </row>
    <row r="2547" spans="1:19" x14ac:dyDescent="0.25">
      <c r="A2547" t="s">
        <v>2659</v>
      </c>
      <c r="B2547" t="s">
        <v>2919</v>
      </c>
      <c r="C2547" t="s">
        <v>666</v>
      </c>
      <c r="D2547" t="str">
        <f>VLOOKUP(C2547,'Programas-Mestrado'!$C:$D,2,0)</f>
        <v>PPGQ</v>
      </c>
      <c r="E2547" t="s">
        <v>258</v>
      </c>
      <c r="F2547" s="10">
        <v>43525</v>
      </c>
      <c r="G2547" s="10">
        <v>44255</v>
      </c>
      <c r="H2547" t="s">
        <v>987</v>
      </c>
      <c r="I2547" t="s">
        <v>7233</v>
      </c>
      <c r="J2547" t="s">
        <v>1029</v>
      </c>
      <c r="K2547" t="s">
        <v>3352</v>
      </c>
      <c r="N2547" s="30"/>
      <c r="P2547" s="30"/>
      <c r="Q2547" s="30"/>
      <c r="R2547" s="30"/>
      <c r="S2547" s="30"/>
    </row>
    <row r="2548" spans="1:19" x14ac:dyDescent="0.25">
      <c r="A2548" t="s">
        <v>4910</v>
      </c>
      <c r="B2548" t="s">
        <v>4955</v>
      </c>
      <c r="C2548" t="s">
        <v>666</v>
      </c>
      <c r="D2548" t="str">
        <f>VLOOKUP(C2548,'Programas-Mestrado'!$C:$D,2,0)</f>
        <v>PPGQ</v>
      </c>
      <c r="E2548" t="s">
        <v>258</v>
      </c>
      <c r="F2548" s="10">
        <v>44774</v>
      </c>
      <c r="G2548" s="10">
        <v>45504</v>
      </c>
      <c r="H2548" t="s">
        <v>987</v>
      </c>
      <c r="I2548" t="s">
        <v>7233</v>
      </c>
      <c r="J2548" t="s">
        <v>1025</v>
      </c>
      <c r="K2548" t="s">
        <v>3352</v>
      </c>
      <c r="N2548" s="30"/>
      <c r="P2548" s="30"/>
      <c r="Q2548" s="30"/>
      <c r="R2548" s="30"/>
      <c r="S2548" s="30"/>
    </row>
    <row r="2549" spans="1:19" x14ac:dyDescent="0.25">
      <c r="A2549" t="s">
        <v>2660</v>
      </c>
      <c r="B2549" t="s">
        <v>2920</v>
      </c>
      <c r="C2549" t="s">
        <v>666</v>
      </c>
      <c r="D2549" t="str">
        <f>VLOOKUP(C2549,'Programas-Mestrado'!$C:$D,2,0)</f>
        <v>PPGQ</v>
      </c>
      <c r="E2549" t="s">
        <v>258</v>
      </c>
      <c r="F2549" s="10">
        <v>43647</v>
      </c>
      <c r="G2549" s="10">
        <v>44469</v>
      </c>
      <c r="H2549" t="s">
        <v>987</v>
      </c>
      <c r="I2549" t="s">
        <v>7233</v>
      </c>
      <c r="J2549" t="s">
        <v>1029</v>
      </c>
      <c r="K2549" t="s">
        <v>3352</v>
      </c>
      <c r="N2549" s="30"/>
      <c r="P2549" s="30"/>
      <c r="Q2549" s="30"/>
      <c r="R2549" s="30"/>
      <c r="S2549" s="30"/>
    </row>
    <row r="2550" spans="1:19" x14ac:dyDescent="0.25">
      <c r="A2550" t="s">
        <v>4542</v>
      </c>
      <c r="B2550" t="s">
        <v>4600</v>
      </c>
      <c r="C2550" t="s">
        <v>666</v>
      </c>
      <c r="D2550" t="str">
        <f>VLOOKUP(C2550,'Programas-Mestrado'!$C:$D,2,0)</f>
        <v>PPGQ</v>
      </c>
      <c r="E2550" t="s">
        <v>258</v>
      </c>
      <c r="F2550" s="10">
        <v>44621</v>
      </c>
      <c r="G2550" s="10">
        <v>45351</v>
      </c>
      <c r="H2550" t="s">
        <v>987</v>
      </c>
      <c r="I2550" t="s">
        <v>7233</v>
      </c>
      <c r="J2550" t="s">
        <v>1024</v>
      </c>
      <c r="K2550" t="s">
        <v>3352</v>
      </c>
      <c r="N2550" s="30"/>
      <c r="P2550" s="30"/>
      <c r="Q2550" s="30"/>
      <c r="R2550" s="30"/>
      <c r="S2550" s="30"/>
    </row>
    <row r="2551" spans="1:19" x14ac:dyDescent="0.25">
      <c r="A2551" t="s">
        <v>3156</v>
      </c>
      <c r="B2551" t="s">
        <v>3302</v>
      </c>
      <c r="C2551" t="s">
        <v>666</v>
      </c>
      <c r="D2551" t="str">
        <f>VLOOKUP(C2551,'Programas-Mestrado'!$C:$D,2,0)</f>
        <v>PPGQ</v>
      </c>
      <c r="E2551" t="s">
        <v>258</v>
      </c>
      <c r="F2551" s="10">
        <v>43525</v>
      </c>
      <c r="G2551" s="10">
        <v>43677</v>
      </c>
      <c r="H2551" t="s">
        <v>987</v>
      </c>
      <c r="I2551" t="s">
        <v>7233</v>
      </c>
      <c r="J2551" t="s">
        <v>1025</v>
      </c>
      <c r="K2551" t="s">
        <v>3352</v>
      </c>
      <c r="N2551" s="30"/>
      <c r="P2551" s="30"/>
      <c r="Q2551" s="30"/>
      <c r="R2551" s="30"/>
      <c r="S2551" s="30"/>
    </row>
    <row r="2552" spans="1:19" x14ac:dyDescent="0.25">
      <c r="A2552" t="s">
        <v>2661</v>
      </c>
      <c r="B2552" t="s">
        <v>2921</v>
      </c>
      <c r="C2552" t="s">
        <v>666</v>
      </c>
      <c r="D2552" t="str">
        <f>VLOOKUP(C2552,'Programas-Mestrado'!$C:$D,2,0)</f>
        <v>PPGQ</v>
      </c>
      <c r="E2552" t="s">
        <v>258</v>
      </c>
      <c r="F2552" s="10">
        <v>43586</v>
      </c>
      <c r="G2552" s="10">
        <v>44500</v>
      </c>
      <c r="H2552" t="s">
        <v>987</v>
      </c>
      <c r="I2552" t="s">
        <v>7233</v>
      </c>
      <c r="J2552" t="s">
        <v>1025</v>
      </c>
      <c r="K2552" t="s">
        <v>3352</v>
      </c>
      <c r="N2552" s="30"/>
      <c r="P2552" s="30"/>
      <c r="Q2552" s="30"/>
      <c r="R2552" s="30"/>
      <c r="S2552" s="30"/>
    </row>
    <row r="2553" spans="1:19" x14ac:dyDescent="0.25">
      <c r="A2553" t="s">
        <v>4543</v>
      </c>
      <c r="B2553" t="s">
        <v>4601</v>
      </c>
      <c r="C2553" t="s">
        <v>666</v>
      </c>
      <c r="D2553" t="str">
        <f>VLOOKUP(C2553,'Programas-Mestrado'!$C:$D,2,0)</f>
        <v>PPGQ</v>
      </c>
      <c r="E2553" t="s">
        <v>258</v>
      </c>
      <c r="F2553" s="10">
        <v>44621</v>
      </c>
      <c r="G2553" s="10">
        <v>45351</v>
      </c>
      <c r="H2553" t="s">
        <v>987</v>
      </c>
      <c r="I2553" t="s">
        <v>7233</v>
      </c>
      <c r="J2553" t="s">
        <v>1025</v>
      </c>
      <c r="K2553" t="s">
        <v>3352</v>
      </c>
      <c r="N2553" s="30"/>
      <c r="P2553" s="30"/>
      <c r="Q2553" s="30"/>
      <c r="R2553" s="30"/>
      <c r="S2553" s="30"/>
    </row>
    <row r="2554" spans="1:19" x14ac:dyDescent="0.25">
      <c r="A2554" t="s">
        <v>3157</v>
      </c>
      <c r="B2554" t="s">
        <v>3303</v>
      </c>
      <c r="C2554" t="s">
        <v>666</v>
      </c>
      <c r="D2554" t="str">
        <f>VLOOKUP(C2554,'Programas-Mestrado'!$C:$D,2,0)</f>
        <v>PPGQ</v>
      </c>
      <c r="E2554" t="s">
        <v>258</v>
      </c>
      <c r="F2554" s="10">
        <v>43525</v>
      </c>
      <c r="G2554" s="10">
        <v>43646</v>
      </c>
      <c r="H2554" t="s">
        <v>987</v>
      </c>
      <c r="I2554" t="s">
        <v>7233</v>
      </c>
      <c r="J2554" t="s">
        <v>1025</v>
      </c>
      <c r="K2554" t="s">
        <v>3352</v>
      </c>
      <c r="N2554" s="30"/>
      <c r="P2554" s="30"/>
      <c r="Q2554" s="30"/>
      <c r="R2554" s="30"/>
      <c r="S2554" s="30"/>
    </row>
    <row r="2555" spans="1:19" x14ac:dyDescent="0.25">
      <c r="A2555" t="s">
        <v>2662</v>
      </c>
      <c r="B2555" t="s">
        <v>2922</v>
      </c>
      <c r="C2555" t="s">
        <v>666</v>
      </c>
      <c r="D2555" t="str">
        <f>VLOOKUP(C2555,'Programas-Mestrado'!$C:$D,2,0)</f>
        <v>PPGQ</v>
      </c>
      <c r="E2555" t="s">
        <v>258</v>
      </c>
      <c r="F2555" s="10">
        <v>43891</v>
      </c>
      <c r="G2555" s="10">
        <v>44165</v>
      </c>
      <c r="H2555" t="s">
        <v>987</v>
      </c>
      <c r="I2555" t="s">
        <v>7233</v>
      </c>
      <c r="J2555" t="s">
        <v>1026</v>
      </c>
      <c r="K2555" t="s">
        <v>3352</v>
      </c>
      <c r="N2555" s="30"/>
      <c r="P2555" s="30"/>
      <c r="Q2555" s="30"/>
      <c r="R2555" s="30"/>
      <c r="S2555" s="30"/>
    </row>
    <row r="2556" spans="1:19" x14ac:dyDescent="0.25">
      <c r="A2556" t="s">
        <v>2663</v>
      </c>
      <c r="B2556" t="s">
        <v>2923</v>
      </c>
      <c r="C2556" t="s">
        <v>666</v>
      </c>
      <c r="D2556" t="str">
        <f>VLOOKUP(C2556,'Programas-Mestrado'!$C:$D,2,0)</f>
        <v>PPGQ</v>
      </c>
      <c r="E2556" t="s">
        <v>258</v>
      </c>
      <c r="F2556" s="10">
        <v>43525</v>
      </c>
      <c r="G2556" s="10">
        <v>44347</v>
      </c>
      <c r="H2556" t="s">
        <v>987</v>
      </c>
      <c r="I2556" t="s">
        <v>7233</v>
      </c>
      <c r="J2556" t="s">
        <v>3381</v>
      </c>
      <c r="K2556" t="s">
        <v>3352</v>
      </c>
      <c r="N2556" s="30"/>
      <c r="P2556" s="30"/>
      <c r="Q2556" s="30"/>
      <c r="R2556" s="30"/>
      <c r="S2556" s="30"/>
    </row>
    <row r="2557" spans="1:19" x14ac:dyDescent="0.25">
      <c r="A2557" t="s">
        <v>2664</v>
      </c>
      <c r="B2557" t="s">
        <v>2924</v>
      </c>
      <c r="C2557" t="s">
        <v>666</v>
      </c>
      <c r="D2557" t="str">
        <f>VLOOKUP(C2557,'Programas-Mestrado'!$C:$D,2,0)</f>
        <v>PPGQ</v>
      </c>
      <c r="E2557" t="s">
        <v>258</v>
      </c>
      <c r="F2557" s="10">
        <v>43525</v>
      </c>
      <c r="G2557" s="10">
        <v>44255</v>
      </c>
      <c r="H2557" t="s">
        <v>987</v>
      </c>
      <c r="I2557" t="s">
        <v>7233</v>
      </c>
      <c r="J2557" t="s">
        <v>1029</v>
      </c>
      <c r="K2557" t="s">
        <v>3352</v>
      </c>
      <c r="N2557" s="30"/>
      <c r="P2557" s="30"/>
      <c r="Q2557" s="30"/>
      <c r="R2557" s="30"/>
      <c r="S2557" s="30"/>
    </row>
    <row r="2558" spans="1:19" x14ac:dyDescent="0.25">
      <c r="A2558" t="s">
        <v>2665</v>
      </c>
      <c r="B2558" t="s">
        <v>2925</v>
      </c>
      <c r="C2558" t="s">
        <v>666</v>
      </c>
      <c r="D2558" t="str">
        <f>VLOOKUP(C2558,'Programas-Mestrado'!$C:$D,2,0)</f>
        <v>PPGQ</v>
      </c>
      <c r="E2558" t="s">
        <v>258</v>
      </c>
      <c r="F2558" s="10">
        <v>43709</v>
      </c>
      <c r="G2558" s="10">
        <v>44620</v>
      </c>
      <c r="H2558" t="s">
        <v>987</v>
      </c>
      <c r="I2558" t="s">
        <v>7233</v>
      </c>
      <c r="J2558" t="s">
        <v>1025</v>
      </c>
      <c r="K2558" t="s">
        <v>3352</v>
      </c>
      <c r="N2558" s="30"/>
      <c r="P2558" s="30"/>
      <c r="Q2558" s="30"/>
      <c r="R2558" s="30"/>
      <c r="S2558" s="30"/>
    </row>
    <row r="2559" spans="1:19" x14ac:dyDescent="0.25">
      <c r="A2559" t="s">
        <v>4082</v>
      </c>
      <c r="B2559" t="s">
        <v>4095</v>
      </c>
      <c r="C2559" t="s">
        <v>666</v>
      </c>
      <c r="D2559" t="str">
        <f>VLOOKUP(C2559,'Programas-Mestrado'!$C:$D,2,0)</f>
        <v>PPGQ</v>
      </c>
      <c r="E2559" t="s">
        <v>258</v>
      </c>
      <c r="F2559" s="10">
        <v>44409</v>
      </c>
      <c r="G2559" s="10">
        <v>45138</v>
      </c>
      <c r="H2559" t="s">
        <v>987</v>
      </c>
      <c r="I2559" t="s">
        <v>7233</v>
      </c>
      <c r="J2559" t="s">
        <v>1024</v>
      </c>
      <c r="K2559" t="s">
        <v>3352</v>
      </c>
      <c r="N2559" s="30"/>
      <c r="P2559" s="30"/>
      <c r="Q2559" s="30"/>
      <c r="R2559" s="30"/>
      <c r="S2559" s="30"/>
    </row>
    <row r="2560" spans="1:19" x14ac:dyDescent="0.25">
      <c r="A2560" t="s">
        <v>5090</v>
      </c>
      <c r="B2560" t="s">
        <v>5114</v>
      </c>
      <c r="C2560" t="s">
        <v>666</v>
      </c>
      <c r="D2560" t="str">
        <f>VLOOKUP(C2560,'Programas-Mestrado'!$C:$D,2,0)</f>
        <v>PPGQ</v>
      </c>
      <c r="E2560" t="s">
        <v>258</v>
      </c>
      <c r="F2560" s="10">
        <v>44835</v>
      </c>
      <c r="G2560" s="10">
        <v>44895</v>
      </c>
      <c r="H2560" t="s">
        <v>987</v>
      </c>
      <c r="I2560" t="s">
        <v>7233</v>
      </c>
      <c r="J2560" t="s">
        <v>1026</v>
      </c>
      <c r="K2560" t="s">
        <v>3352</v>
      </c>
      <c r="N2560" s="30"/>
      <c r="P2560" s="30"/>
      <c r="Q2560" s="30"/>
      <c r="R2560" s="30"/>
      <c r="S2560" s="30"/>
    </row>
    <row r="2561" spans="1:19" x14ac:dyDescent="0.25">
      <c r="A2561" t="s">
        <v>2666</v>
      </c>
      <c r="B2561" t="s">
        <v>2926</v>
      </c>
      <c r="C2561" t="s">
        <v>666</v>
      </c>
      <c r="D2561" t="str">
        <f>VLOOKUP(C2561,'Programas-Mestrado'!$C:$D,2,0)</f>
        <v>PPGQ</v>
      </c>
      <c r="E2561" t="s">
        <v>258</v>
      </c>
      <c r="F2561" s="10">
        <v>43678</v>
      </c>
      <c r="G2561" s="10">
        <v>44500</v>
      </c>
      <c r="H2561" t="s">
        <v>987</v>
      </c>
      <c r="I2561" t="s">
        <v>7233</v>
      </c>
      <c r="J2561" t="s">
        <v>1025</v>
      </c>
      <c r="K2561" t="s">
        <v>3352</v>
      </c>
      <c r="N2561" s="30"/>
      <c r="P2561" s="30"/>
      <c r="Q2561" s="30"/>
      <c r="R2561" s="30"/>
      <c r="S2561" s="30"/>
    </row>
    <row r="2562" spans="1:19" x14ac:dyDescent="0.25">
      <c r="A2562" t="s">
        <v>3158</v>
      </c>
      <c r="B2562" t="s">
        <v>3304</v>
      </c>
      <c r="C2562" t="s">
        <v>666</v>
      </c>
      <c r="D2562" t="str">
        <f>VLOOKUP(C2562,'Programas-Mestrado'!$C:$D,2,0)</f>
        <v>PPGQ</v>
      </c>
      <c r="E2562" t="s">
        <v>258</v>
      </c>
      <c r="F2562" s="10">
        <v>43525</v>
      </c>
      <c r="G2562" s="10">
        <v>43585</v>
      </c>
      <c r="H2562" t="s">
        <v>987</v>
      </c>
      <c r="I2562" t="s">
        <v>7233</v>
      </c>
      <c r="J2562" t="s">
        <v>1026</v>
      </c>
      <c r="K2562" t="s">
        <v>3352</v>
      </c>
      <c r="N2562" s="30"/>
      <c r="P2562" s="30"/>
      <c r="Q2562" s="30"/>
      <c r="R2562" s="30"/>
      <c r="S2562" s="30"/>
    </row>
    <row r="2563" spans="1:19" x14ac:dyDescent="0.25">
      <c r="A2563" t="s">
        <v>2667</v>
      </c>
      <c r="B2563" t="s">
        <v>2927</v>
      </c>
      <c r="C2563" t="s">
        <v>666</v>
      </c>
      <c r="D2563" t="str">
        <f>VLOOKUP(C2563,'Programas-Mestrado'!$C:$D,2,0)</f>
        <v>PPGQ</v>
      </c>
      <c r="E2563" t="s">
        <v>258</v>
      </c>
      <c r="F2563" s="10">
        <v>43617</v>
      </c>
      <c r="G2563" s="10">
        <v>44530</v>
      </c>
      <c r="H2563" t="s">
        <v>987</v>
      </c>
      <c r="I2563" t="s">
        <v>7233</v>
      </c>
      <c r="J2563" t="s">
        <v>1029</v>
      </c>
      <c r="K2563" t="s">
        <v>3352</v>
      </c>
      <c r="N2563" s="30"/>
      <c r="P2563" s="30"/>
      <c r="Q2563" s="30"/>
      <c r="R2563" s="30"/>
      <c r="S2563" s="30"/>
    </row>
    <row r="2564" spans="1:19" x14ac:dyDescent="0.25">
      <c r="A2564" t="s">
        <v>2668</v>
      </c>
      <c r="B2564" t="s">
        <v>2928</v>
      </c>
      <c r="C2564" t="s">
        <v>666</v>
      </c>
      <c r="D2564" t="str">
        <f>VLOOKUP(C2564,'Programas-Mestrado'!$C:$D,2,0)</f>
        <v>PPGQ</v>
      </c>
      <c r="E2564" t="s">
        <v>258</v>
      </c>
      <c r="F2564" s="10">
        <v>43525</v>
      </c>
      <c r="G2564" s="10">
        <v>44439</v>
      </c>
      <c r="H2564" t="s">
        <v>987</v>
      </c>
      <c r="I2564" t="s">
        <v>7233</v>
      </c>
      <c r="J2564" t="s">
        <v>1025</v>
      </c>
      <c r="K2564" t="s">
        <v>3352</v>
      </c>
      <c r="N2564" s="30"/>
      <c r="P2564" s="30"/>
      <c r="Q2564" s="30"/>
      <c r="R2564" s="30"/>
      <c r="S2564" s="30"/>
    </row>
    <row r="2565" spans="1:19" x14ac:dyDescent="0.25">
      <c r="A2565" t="s">
        <v>2669</v>
      </c>
      <c r="B2565" t="s">
        <v>2929</v>
      </c>
      <c r="C2565" t="s">
        <v>666</v>
      </c>
      <c r="D2565" t="str">
        <f>VLOOKUP(C2565,'Programas-Mestrado'!$C:$D,2,0)</f>
        <v>PPGQ</v>
      </c>
      <c r="E2565" t="s">
        <v>258</v>
      </c>
      <c r="F2565" s="10">
        <v>43617</v>
      </c>
      <c r="G2565" s="10">
        <v>44377</v>
      </c>
      <c r="H2565" t="s">
        <v>987</v>
      </c>
      <c r="I2565" t="s">
        <v>7233</v>
      </c>
      <c r="J2565" t="s">
        <v>1024</v>
      </c>
      <c r="K2565" t="s">
        <v>3352</v>
      </c>
      <c r="N2565" s="30"/>
      <c r="P2565" s="30"/>
      <c r="Q2565" s="30"/>
      <c r="R2565" s="30"/>
      <c r="S2565" s="30"/>
    </row>
    <row r="2566" spans="1:19" x14ac:dyDescent="0.25">
      <c r="A2566" t="s">
        <v>5227</v>
      </c>
      <c r="B2566" t="s">
        <v>3305</v>
      </c>
      <c r="C2566" t="s">
        <v>666</v>
      </c>
      <c r="D2566" t="str">
        <f>VLOOKUP(C2566,'Programas-Mestrado'!$C:$D,2,0)</f>
        <v>PPGQ</v>
      </c>
      <c r="E2566" t="s">
        <v>258</v>
      </c>
      <c r="F2566" s="10">
        <v>43525</v>
      </c>
      <c r="G2566" s="10">
        <v>43708</v>
      </c>
      <c r="H2566" t="s">
        <v>987</v>
      </c>
      <c r="I2566" t="s">
        <v>7233</v>
      </c>
      <c r="J2566" t="s">
        <v>1025</v>
      </c>
      <c r="K2566" t="s">
        <v>3352</v>
      </c>
      <c r="N2566" s="30"/>
      <c r="P2566" s="30"/>
      <c r="Q2566" s="30"/>
      <c r="R2566" s="30"/>
      <c r="S2566" s="30"/>
    </row>
    <row r="2567" spans="1:19" x14ac:dyDescent="0.25">
      <c r="A2567" t="s">
        <v>4083</v>
      </c>
      <c r="B2567" t="s">
        <v>4096</v>
      </c>
      <c r="C2567" t="s">
        <v>666</v>
      </c>
      <c r="D2567" t="str">
        <f>VLOOKUP(C2567,'Programas-Mestrado'!$C:$D,2,0)</f>
        <v>PPGQ</v>
      </c>
      <c r="E2567" t="s">
        <v>258</v>
      </c>
      <c r="F2567" s="10">
        <v>44409</v>
      </c>
      <c r="G2567" s="10">
        <v>45138</v>
      </c>
      <c r="H2567" t="s">
        <v>987</v>
      </c>
      <c r="I2567" t="s">
        <v>7233</v>
      </c>
      <c r="J2567" t="s">
        <v>1024</v>
      </c>
      <c r="K2567" t="s">
        <v>3352</v>
      </c>
      <c r="N2567" s="30"/>
      <c r="P2567" s="30"/>
      <c r="Q2567" s="30"/>
      <c r="R2567" s="30"/>
      <c r="S2567" s="30"/>
    </row>
    <row r="2568" spans="1:19" x14ac:dyDescent="0.25">
      <c r="A2568" t="s">
        <v>3159</v>
      </c>
      <c r="B2568" t="s">
        <v>3306</v>
      </c>
      <c r="C2568" t="s">
        <v>666</v>
      </c>
      <c r="D2568" t="str">
        <f>VLOOKUP(C2568,'Programas-Mestrado'!$C:$D,2,0)</f>
        <v>PPGQ</v>
      </c>
      <c r="E2568" t="s">
        <v>258</v>
      </c>
      <c r="F2568" s="10">
        <v>43525</v>
      </c>
      <c r="G2568" s="10">
        <v>43677</v>
      </c>
      <c r="H2568" t="s">
        <v>987</v>
      </c>
      <c r="I2568" t="s">
        <v>7233</v>
      </c>
      <c r="J2568" t="s">
        <v>1025</v>
      </c>
      <c r="K2568" t="s">
        <v>3352</v>
      </c>
      <c r="N2568" s="30"/>
      <c r="P2568" s="30"/>
      <c r="Q2568" s="30"/>
      <c r="R2568" s="30"/>
      <c r="S2568" s="30"/>
    </row>
    <row r="2569" spans="1:19" x14ac:dyDescent="0.25">
      <c r="A2569" t="s">
        <v>4544</v>
      </c>
      <c r="B2569" t="s">
        <v>4602</v>
      </c>
      <c r="C2569" t="s">
        <v>666</v>
      </c>
      <c r="D2569" t="str">
        <f>VLOOKUP(C2569,'Programas-Mestrado'!$C:$D,2,0)</f>
        <v>PPGQ</v>
      </c>
      <c r="E2569" t="s">
        <v>258</v>
      </c>
      <c r="F2569" s="10">
        <v>44621</v>
      </c>
      <c r="G2569" s="10">
        <v>45351</v>
      </c>
      <c r="H2569" t="s">
        <v>987</v>
      </c>
      <c r="I2569" t="s">
        <v>7233</v>
      </c>
      <c r="J2569" t="s">
        <v>1025</v>
      </c>
      <c r="K2569" t="s">
        <v>3352</v>
      </c>
      <c r="N2569" s="30"/>
      <c r="P2569" s="30"/>
      <c r="Q2569" s="30"/>
      <c r="R2569" s="30"/>
      <c r="S2569" s="30"/>
    </row>
    <row r="2570" spans="1:19" x14ac:dyDescent="0.25">
      <c r="A2570" t="s">
        <v>2670</v>
      </c>
      <c r="B2570" t="s">
        <v>2930</v>
      </c>
      <c r="C2570" t="s">
        <v>666</v>
      </c>
      <c r="D2570" t="str">
        <f>VLOOKUP(C2570,'Programas-Mestrado'!$C:$D,2,0)</f>
        <v>PPGQ</v>
      </c>
      <c r="E2570" t="s">
        <v>258</v>
      </c>
      <c r="F2570" s="10">
        <v>43709</v>
      </c>
      <c r="G2570" s="10">
        <v>44620</v>
      </c>
      <c r="H2570" t="s">
        <v>987</v>
      </c>
      <c r="I2570" t="s">
        <v>7233</v>
      </c>
      <c r="J2570" t="s">
        <v>1025</v>
      </c>
      <c r="K2570" t="s">
        <v>3352</v>
      </c>
      <c r="N2570" s="30"/>
      <c r="P2570" s="30"/>
      <c r="Q2570" s="30"/>
      <c r="R2570" s="30"/>
      <c r="S2570" s="30"/>
    </row>
    <row r="2571" spans="1:19" x14ac:dyDescent="0.25">
      <c r="A2571" t="s">
        <v>2671</v>
      </c>
      <c r="B2571" t="s">
        <v>2931</v>
      </c>
      <c r="C2571" t="s">
        <v>666</v>
      </c>
      <c r="D2571" t="str">
        <f>VLOOKUP(C2571,'Programas-Mestrado'!$C:$D,2,0)</f>
        <v>PPGQ</v>
      </c>
      <c r="E2571" t="s">
        <v>258</v>
      </c>
      <c r="F2571" s="10">
        <v>43525</v>
      </c>
      <c r="G2571" s="10">
        <v>44135</v>
      </c>
      <c r="H2571" t="s">
        <v>987</v>
      </c>
      <c r="I2571" t="s">
        <v>7233</v>
      </c>
      <c r="J2571" t="s">
        <v>1024</v>
      </c>
      <c r="K2571" t="s">
        <v>3352</v>
      </c>
      <c r="N2571" s="30"/>
      <c r="P2571" s="30"/>
      <c r="Q2571" s="30"/>
      <c r="R2571" s="30"/>
      <c r="S2571" s="30"/>
    </row>
    <row r="2572" spans="1:19" x14ac:dyDescent="0.25">
      <c r="A2572" t="s">
        <v>3160</v>
      </c>
      <c r="B2572" t="s">
        <v>3307</v>
      </c>
      <c r="C2572" t="s">
        <v>666</v>
      </c>
      <c r="D2572" t="str">
        <f>VLOOKUP(C2572,'Programas-Mestrado'!$C:$D,2,0)</f>
        <v>PPGQ</v>
      </c>
      <c r="E2572" t="s">
        <v>258</v>
      </c>
      <c r="F2572" s="10">
        <v>43525</v>
      </c>
      <c r="G2572" s="10">
        <v>43616</v>
      </c>
      <c r="H2572" t="s">
        <v>987</v>
      </c>
      <c r="I2572" t="s">
        <v>7233</v>
      </c>
      <c r="J2572" t="s">
        <v>1024</v>
      </c>
      <c r="K2572" t="s">
        <v>3352</v>
      </c>
      <c r="N2572" s="30"/>
      <c r="P2572" s="30"/>
      <c r="Q2572" s="30"/>
      <c r="R2572" s="30"/>
      <c r="S2572" s="30"/>
    </row>
    <row r="2573" spans="1:19" x14ac:dyDescent="0.25">
      <c r="A2573" t="s">
        <v>2672</v>
      </c>
      <c r="B2573" t="s">
        <v>2932</v>
      </c>
      <c r="C2573" t="s">
        <v>666</v>
      </c>
      <c r="D2573" t="str">
        <f>VLOOKUP(C2573,'Programas-Mestrado'!$C:$D,2,0)</f>
        <v>PPGQ</v>
      </c>
      <c r="E2573" t="s">
        <v>258</v>
      </c>
      <c r="F2573" s="10">
        <v>43709</v>
      </c>
      <c r="G2573" s="10">
        <v>44620</v>
      </c>
      <c r="H2573" t="s">
        <v>987</v>
      </c>
      <c r="I2573" t="s">
        <v>7233</v>
      </c>
      <c r="J2573" t="s">
        <v>1025</v>
      </c>
      <c r="K2573" t="s">
        <v>3352</v>
      </c>
      <c r="N2573" s="30"/>
      <c r="P2573" s="30"/>
      <c r="Q2573" s="30"/>
      <c r="R2573" s="30"/>
      <c r="S2573" s="30"/>
    </row>
    <row r="2574" spans="1:19" x14ac:dyDescent="0.25">
      <c r="A2574" t="s">
        <v>2673</v>
      </c>
      <c r="B2574" t="s">
        <v>2933</v>
      </c>
      <c r="C2574" t="s">
        <v>666</v>
      </c>
      <c r="D2574" t="str">
        <f>VLOOKUP(C2574,'Programas-Mestrado'!$C:$D,2,0)</f>
        <v>PPGQ</v>
      </c>
      <c r="E2574" t="s">
        <v>258</v>
      </c>
      <c r="F2574" s="10">
        <v>43525</v>
      </c>
      <c r="G2574" s="10">
        <v>44439</v>
      </c>
      <c r="H2574" t="s">
        <v>987</v>
      </c>
      <c r="I2574" t="s">
        <v>7233</v>
      </c>
      <c r="J2574" t="s">
        <v>1029</v>
      </c>
      <c r="K2574" t="s">
        <v>3352</v>
      </c>
      <c r="N2574" s="30"/>
      <c r="P2574" s="30"/>
      <c r="Q2574" s="30"/>
      <c r="R2574" s="30"/>
      <c r="S2574" s="30"/>
    </row>
    <row r="2575" spans="1:19" x14ac:dyDescent="0.25">
      <c r="A2575" t="s">
        <v>4084</v>
      </c>
      <c r="B2575" t="s">
        <v>4097</v>
      </c>
      <c r="C2575" t="s">
        <v>666</v>
      </c>
      <c r="D2575" t="str">
        <f>VLOOKUP(C2575,'Programas-Mestrado'!$C:$D,2,0)</f>
        <v>PPGQ</v>
      </c>
      <c r="E2575" t="s">
        <v>258</v>
      </c>
      <c r="F2575" s="10">
        <v>44409</v>
      </c>
      <c r="G2575" s="10">
        <v>45138</v>
      </c>
      <c r="H2575" t="s">
        <v>987</v>
      </c>
      <c r="I2575" t="s">
        <v>7233</v>
      </c>
      <c r="J2575" t="s">
        <v>1024</v>
      </c>
      <c r="K2575" t="s">
        <v>3352</v>
      </c>
      <c r="N2575" s="30"/>
      <c r="P2575" s="30"/>
      <c r="Q2575" s="30"/>
      <c r="R2575" s="30"/>
      <c r="S2575" s="30"/>
    </row>
    <row r="2576" spans="1:19" x14ac:dyDescent="0.25">
      <c r="A2576" t="s">
        <v>4545</v>
      </c>
      <c r="B2576" t="s">
        <v>4603</v>
      </c>
      <c r="C2576" t="s">
        <v>666</v>
      </c>
      <c r="D2576" t="str">
        <f>VLOOKUP(C2576,'Programas-Mestrado'!$C:$D,2,0)</f>
        <v>PPGQ</v>
      </c>
      <c r="E2576" t="s">
        <v>258</v>
      </c>
      <c r="F2576" s="10">
        <v>44621</v>
      </c>
      <c r="G2576" s="10">
        <v>45351</v>
      </c>
      <c r="H2576" t="s">
        <v>987</v>
      </c>
      <c r="I2576" t="s">
        <v>7233</v>
      </c>
      <c r="J2576" t="s">
        <v>1025</v>
      </c>
      <c r="K2576" t="s">
        <v>3352</v>
      </c>
      <c r="N2576" s="30"/>
      <c r="P2576" s="30"/>
      <c r="Q2576" s="30"/>
      <c r="R2576" s="30"/>
      <c r="S2576" s="30"/>
    </row>
    <row r="2577" spans="1:19" x14ac:dyDescent="0.25">
      <c r="A2577" t="s">
        <v>3161</v>
      </c>
      <c r="B2577" t="s">
        <v>3308</v>
      </c>
      <c r="C2577" t="s">
        <v>666</v>
      </c>
      <c r="D2577" t="str">
        <f>VLOOKUP(C2577,'Programas-Mestrado'!$C:$D,2,0)</f>
        <v>PPGQ</v>
      </c>
      <c r="E2577" t="s">
        <v>258</v>
      </c>
      <c r="F2577" s="10">
        <v>43525</v>
      </c>
      <c r="G2577" s="10">
        <v>43830</v>
      </c>
      <c r="H2577" t="s">
        <v>987</v>
      </c>
      <c r="I2577" t="s">
        <v>7233</v>
      </c>
      <c r="J2577" t="s">
        <v>1025</v>
      </c>
      <c r="K2577" t="s">
        <v>3352</v>
      </c>
      <c r="N2577" s="30"/>
      <c r="P2577" s="30"/>
      <c r="Q2577" s="30"/>
      <c r="R2577" s="30"/>
      <c r="S2577" s="30"/>
    </row>
    <row r="2578" spans="1:19" x14ac:dyDescent="0.25">
      <c r="A2578" t="s">
        <v>2466</v>
      </c>
      <c r="B2578" t="s">
        <v>2484</v>
      </c>
      <c r="C2578" t="s">
        <v>665</v>
      </c>
      <c r="D2578" t="str">
        <f>VLOOKUP(C2578,'Programas-Mestrado'!$C:$D,2,0)</f>
        <v>PPGEQ</v>
      </c>
      <c r="E2578" t="s">
        <v>517</v>
      </c>
      <c r="F2578" s="10">
        <v>43525</v>
      </c>
      <c r="G2578" s="10">
        <v>44012</v>
      </c>
      <c r="H2578" t="s">
        <v>986</v>
      </c>
      <c r="I2578" t="s">
        <v>7233</v>
      </c>
      <c r="J2578" t="s">
        <v>3427</v>
      </c>
      <c r="K2578" t="s">
        <v>3352</v>
      </c>
      <c r="N2578" s="30"/>
      <c r="P2578" s="30"/>
      <c r="Q2578" s="30"/>
      <c r="R2578" s="30"/>
      <c r="S2578" s="30"/>
    </row>
    <row r="2579" spans="1:19" x14ac:dyDescent="0.25">
      <c r="A2579" t="s">
        <v>2467</v>
      </c>
      <c r="B2579" t="s">
        <v>2485</v>
      </c>
      <c r="C2579" t="s">
        <v>665</v>
      </c>
      <c r="D2579" t="str">
        <f>VLOOKUP(C2579,'Programas-Mestrado'!$C:$D,2,0)</f>
        <v>PPGEQ</v>
      </c>
      <c r="E2579" t="s">
        <v>517</v>
      </c>
      <c r="F2579" s="10">
        <v>43525</v>
      </c>
      <c r="G2579" s="10">
        <v>44316</v>
      </c>
      <c r="H2579" t="s">
        <v>986</v>
      </c>
      <c r="I2579" t="s">
        <v>7233</v>
      </c>
      <c r="J2579" t="s">
        <v>1025</v>
      </c>
      <c r="K2579" t="s">
        <v>3352</v>
      </c>
      <c r="N2579" s="30"/>
      <c r="P2579" s="30"/>
      <c r="Q2579" s="30"/>
      <c r="R2579" s="30"/>
      <c r="S2579" s="30"/>
    </row>
    <row r="2580" spans="1:19" x14ac:dyDescent="0.25">
      <c r="A2580" t="s">
        <v>2468</v>
      </c>
      <c r="B2580" t="s">
        <v>2486</v>
      </c>
      <c r="C2580" t="s">
        <v>665</v>
      </c>
      <c r="D2580" t="str">
        <f>VLOOKUP(C2580,'Programas-Mestrado'!$C:$D,2,0)</f>
        <v>PPGEQ</v>
      </c>
      <c r="E2580" t="s">
        <v>517</v>
      </c>
      <c r="F2580" s="10">
        <v>43525</v>
      </c>
      <c r="G2580" s="10">
        <v>44316</v>
      </c>
      <c r="H2580" t="s">
        <v>986</v>
      </c>
      <c r="I2580" t="s">
        <v>7233</v>
      </c>
      <c r="J2580" t="s">
        <v>1025</v>
      </c>
      <c r="K2580" t="s">
        <v>3352</v>
      </c>
      <c r="N2580" s="30"/>
      <c r="P2580" s="30"/>
      <c r="Q2580" s="30"/>
      <c r="R2580" s="30"/>
      <c r="S2580" s="30"/>
    </row>
    <row r="2581" spans="1:19" x14ac:dyDescent="0.25">
      <c r="A2581" t="s">
        <v>3023</v>
      </c>
      <c r="B2581" t="s">
        <v>3039</v>
      </c>
      <c r="C2581" t="s">
        <v>665</v>
      </c>
      <c r="D2581" t="str">
        <f>VLOOKUP(C2581,'Programas-Mestrado'!$C:$D,2,0)</f>
        <v>PPGEQ</v>
      </c>
      <c r="E2581" t="s">
        <v>517</v>
      </c>
      <c r="F2581" s="10">
        <v>43525</v>
      </c>
      <c r="G2581" s="10">
        <v>43890</v>
      </c>
      <c r="H2581" t="s">
        <v>986</v>
      </c>
      <c r="I2581" t="s">
        <v>7233</v>
      </c>
      <c r="J2581" t="s">
        <v>1024</v>
      </c>
      <c r="K2581" t="s">
        <v>3352</v>
      </c>
      <c r="N2581" s="30"/>
      <c r="P2581" s="30"/>
      <c r="Q2581" s="30"/>
      <c r="R2581" s="30"/>
      <c r="S2581" s="30"/>
    </row>
    <row r="2582" spans="1:19" x14ac:dyDescent="0.25">
      <c r="A2582" t="s">
        <v>2469</v>
      </c>
      <c r="B2582" t="s">
        <v>2487</v>
      </c>
      <c r="C2582" t="s">
        <v>665</v>
      </c>
      <c r="D2582" t="str">
        <f>VLOOKUP(C2582,'Programas-Mestrado'!$C:$D,2,0)</f>
        <v>PPGEQ</v>
      </c>
      <c r="E2582" t="s">
        <v>517</v>
      </c>
      <c r="F2582" s="10">
        <v>43525</v>
      </c>
      <c r="G2582" s="10">
        <v>44316</v>
      </c>
      <c r="H2582" t="s">
        <v>986</v>
      </c>
      <c r="I2582" t="s">
        <v>7233</v>
      </c>
      <c r="J2582" t="s">
        <v>1025</v>
      </c>
      <c r="K2582" t="s">
        <v>3352</v>
      </c>
      <c r="N2582" s="30"/>
      <c r="P2582" s="30"/>
      <c r="Q2582" s="30"/>
      <c r="R2582" s="30"/>
      <c r="S2582" s="30"/>
    </row>
    <row r="2583" spans="1:19" x14ac:dyDescent="0.25">
      <c r="A2583" t="s">
        <v>2470</v>
      </c>
      <c r="B2583" t="s">
        <v>2488</v>
      </c>
      <c r="C2583" t="s">
        <v>665</v>
      </c>
      <c r="D2583" t="str">
        <f>VLOOKUP(C2583,'Programas-Mestrado'!$C:$D,2,0)</f>
        <v>PPGEQ</v>
      </c>
      <c r="E2583" t="s">
        <v>517</v>
      </c>
      <c r="F2583" s="10">
        <v>43525</v>
      </c>
      <c r="G2583" s="10">
        <v>44316</v>
      </c>
      <c r="H2583" t="s">
        <v>986</v>
      </c>
      <c r="I2583" t="s">
        <v>7233</v>
      </c>
      <c r="J2583" t="s">
        <v>1024</v>
      </c>
      <c r="K2583" t="s">
        <v>3352</v>
      </c>
      <c r="N2583" s="30"/>
      <c r="P2583" s="30"/>
      <c r="Q2583" s="30"/>
      <c r="R2583" s="30"/>
      <c r="S2583" s="30"/>
    </row>
    <row r="2584" spans="1:19" x14ac:dyDescent="0.25">
      <c r="A2584" t="s">
        <v>2471</v>
      </c>
      <c r="B2584" t="s">
        <v>2489</v>
      </c>
      <c r="C2584" t="s">
        <v>665</v>
      </c>
      <c r="D2584" t="str">
        <f>VLOOKUP(C2584,'Programas-Mestrado'!$C:$D,2,0)</f>
        <v>PPGEQ</v>
      </c>
      <c r="E2584" t="s">
        <v>517</v>
      </c>
      <c r="F2584" s="10">
        <v>43525</v>
      </c>
      <c r="G2584" s="10">
        <v>44316</v>
      </c>
      <c r="H2584" t="s">
        <v>986</v>
      </c>
      <c r="I2584" t="s">
        <v>7233</v>
      </c>
      <c r="J2584" t="s">
        <v>1025</v>
      </c>
      <c r="K2584" t="s">
        <v>3352</v>
      </c>
      <c r="N2584" s="30"/>
      <c r="P2584" s="30"/>
      <c r="Q2584" s="30"/>
      <c r="R2584" s="30"/>
      <c r="S2584" s="30"/>
    </row>
    <row r="2585" spans="1:19" x14ac:dyDescent="0.25">
      <c r="A2585" t="s">
        <v>3024</v>
      </c>
      <c r="B2585" t="s">
        <v>3040</v>
      </c>
      <c r="C2585" t="s">
        <v>665</v>
      </c>
      <c r="D2585" t="str">
        <f>VLOOKUP(C2585,'Programas-Mestrado'!$C:$D,2,0)</f>
        <v>PPGEQ</v>
      </c>
      <c r="E2585" t="s">
        <v>517</v>
      </c>
      <c r="F2585" s="10">
        <v>43525</v>
      </c>
      <c r="G2585" s="10">
        <v>43890</v>
      </c>
      <c r="H2585" t="s">
        <v>986</v>
      </c>
      <c r="I2585" t="s">
        <v>7233</v>
      </c>
      <c r="J2585" t="s">
        <v>1025</v>
      </c>
      <c r="K2585" t="s">
        <v>3352</v>
      </c>
      <c r="N2585" s="30"/>
      <c r="P2585" s="30"/>
      <c r="Q2585" s="30"/>
      <c r="R2585" s="30"/>
      <c r="S2585" s="30"/>
    </row>
    <row r="2586" spans="1:19" x14ac:dyDescent="0.25">
      <c r="A2586" t="s">
        <v>2686</v>
      </c>
      <c r="B2586" t="s">
        <v>2946</v>
      </c>
      <c r="C2586" t="s">
        <v>665</v>
      </c>
      <c r="D2586" t="str">
        <f>VLOOKUP(C2586,'Programas-Mestrado'!$C:$D,2,0)</f>
        <v>PPGEQ</v>
      </c>
      <c r="E2586" t="s">
        <v>517</v>
      </c>
      <c r="F2586" s="10">
        <v>43525</v>
      </c>
      <c r="G2586" s="10">
        <v>44316</v>
      </c>
      <c r="H2586" t="s">
        <v>986</v>
      </c>
      <c r="I2586" t="s">
        <v>7233</v>
      </c>
      <c r="J2586" t="s">
        <v>1024</v>
      </c>
      <c r="K2586" t="s">
        <v>3352</v>
      </c>
      <c r="N2586" s="30"/>
      <c r="P2586" s="30"/>
      <c r="Q2586" s="30"/>
      <c r="R2586" s="30"/>
      <c r="S2586" s="30"/>
    </row>
    <row r="2587" spans="1:19" x14ac:dyDescent="0.25">
      <c r="A2587" t="s">
        <v>2472</v>
      </c>
      <c r="B2587" t="s">
        <v>2490</v>
      </c>
      <c r="C2587" t="s">
        <v>665</v>
      </c>
      <c r="D2587" t="str">
        <f>VLOOKUP(C2587,'Programas-Mestrado'!$C:$D,2,0)</f>
        <v>PPGEQ</v>
      </c>
      <c r="E2587" t="s">
        <v>517</v>
      </c>
      <c r="F2587" s="10">
        <v>43525</v>
      </c>
      <c r="G2587" s="10">
        <v>44316</v>
      </c>
      <c r="H2587" t="s">
        <v>986</v>
      </c>
      <c r="I2587" t="s">
        <v>7233</v>
      </c>
      <c r="J2587" t="s">
        <v>1025</v>
      </c>
      <c r="K2587" t="s">
        <v>3352</v>
      </c>
      <c r="N2587" s="30"/>
      <c r="P2587" s="30"/>
      <c r="Q2587" s="30"/>
      <c r="R2587" s="30"/>
      <c r="S2587" s="30"/>
    </row>
    <row r="2588" spans="1:19" x14ac:dyDescent="0.25">
      <c r="A2588" t="s">
        <v>2689</v>
      </c>
      <c r="B2588" t="s">
        <v>2949</v>
      </c>
      <c r="C2588" t="s">
        <v>665</v>
      </c>
      <c r="D2588" t="str">
        <f>VLOOKUP(C2588,'Programas-Mestrado'!$C:$D,2,0)</f>
        <v>PPGEQ</v>
      </c>
      <c r="E2588" t="s">
        <v>517</v>
      </c>
      <c r="F2588" s="10">
        <v>43922</v>
      </c>
      <c r="G2588" s="10">
        <v>44804</v>
      </c>
      <c r="H2588" t="s">
        <v>986</v>
      </c>
      <c r="I2588" t="s">
        <v>7233</v>
      </c>
      <c r="J2588" t="s">
        <v>1024</v>
      </c>
      <c r="K2588" t="s">
        <v>3352</v>
      </c>
      <c r="N2588" s="30"/>
      <c r="P2588" s="30"/>
      <c r="Q2588" s="30"/>
      <c r="R2588" s="30"/>
      <c r="S2588" s="30"/>
    </row>
    <row r="2589" spans="1:19" x14ac:dyDescent="0.25">
      <c r="A2589" t="s">
        <v>3025</v>
      </c>
      <c r="B2589" t="s">
        <v>3041</v>
      </c>
      <c r="C2589" t="s">
        <v>665</v>
      </c>
      <c r="D2589" t="str">
        <f>VLOOKUP(C2589,'Programas-Mestrado'!$C:$D,2,0)</f>
        <v>PPGEQ</v>
      </c>
      <c r="E2589" t="s">
        <v>517</v>
      </c>
      <c r="F2589" s="10">
        <v>43525</v>
      </c>
      <c r="G2589" s="10">
        <v>43890</v>
      </c>
      <c r="H2589" t="s">
        <v>986</v>
      </c>
      <c r="I2589" t="s">
        <v>7233</v>
      </c>
      <c r="J2589" t="s">
        <v>1025</v>
      </c>
      <c r="K2589" t="s">
        <v>3352</v>
      </c>
      <c r="N2589" s="30"/>
      <c r="P2589" s="30"/>
      <c r="Q2589" s="30"/>
      <c r="R2589" s="30"/>
      <c r="S2589" s="30"/>
    </row>
    <row r="2590" spans="1:19" x14ac:dyDescent="0.25">
      <c r="A2590" t="s">
        <v>2696</v>
      </c>
      <c r="B2590" t="s">
        <v>2956</v>
      </c>
      <c r="C2590" t="s">
        <v>665</v>
      </c>
      <c r="D2590" t="str">
        <f>VLOOKUP(C2590,'Programas-Mestrado'!$C:$D,2,0)</f>
        <v>PPGEQ</v>
      </c>
      <c r="E2590" t="s">
        <v>517</v>
      </c>
      <c r="F2590" s="10">
        <v>43525</v>
      </c>
      <c r="G2590" s="10">
        <v>44316</v>
      </c>
      <c r="H2590" t="s">
        <v>986</v>
      </c>
      <c r="I2590" t="s">
        <v>7233</v>
      </c>
      <c r="J2590" t="s">
        <v>1025</v>
      </c>
      <c r="K2590" t="s">
        <v>3352</v>
      </c>
      <c r="N2590" s="30"/>
      <c r="P2590" s="30"/>
      <c r="Q2590" s="30"/>
      <c r="R2590" s="30"/>
      <c r="S2590" s="30"/>
    </row>
    <row r="2591" spans="1:19" x14ac:dyDescent="0.25">
      <c r="A2591" t="s">
        <v>2473</v>
      </c>
      <c r="B2591" t="s">
        <v>2491</v>
      </c>
      <c r="C2591" t="s">
        <v>665</v>
      </c>
      <c r="D2591" t="str">
        <f>VLOOKUP(C2591,'Programas-Mestrado'!$C:$D,2,0)</f>
        <v>PPGEQ</v>
      </c>
      <c r="E2591" t="s">
        <v>517</v>
      </c>
      <c r="F2591" s="10">
        <v>43525</v>
      </c>
      <c r="G2591" s="10">
        <v>44316</v>
      </c>
      <c r="H2591" t="s">
        <v>986</v>
      </c>
      <c r="I2591" t="s">
        <v>7233</v>
      </c>
      <c r="J2591" t="s">
        <v>1025</v>
      </c>
      <c r="K2591" t="s">
        <v>3352</v>
      </c>
      <c r="N2591" s="30"/>
      <c r="P2591" s="30"/>
      <c r="Q2591" s="30"/>
      <c r="R2591" s="30"/>
      <c r="S2591" s="30"/>
    </row>
    <row r="2592" spans="1:19" x14ac:dyDescent="0.25">
      <c r="A2592" t="s">
        <v>3026</v>
      </c>
      <c r="B2592" t="s">
        <v>3042</v>
      </c>
      <c r="C2592" t="s">
        <v>665</v>
      </c>
      <c r="D2592" t="str">
        <f>VLOOKUP(C2592,'Programas-Mestrado'!$C:$D,2,0)</f>
        <v>PPGEQ</v>
      </c>
      <c r="E2592" t="s">
        <v>517</v>
      </c>
      <c r="F2592" s="10">
        <v>43344</v>
      </c>
      <c r="G2592" s="10">
        <v>43890</v>
      </c>
      <c r="H2592" t="s">
        <v>986</v>
      </c>
      <c r="I2592" t="s">
        <v>7233</v>
      </c>
      <c r="J2592" t="s">
        <v>1024</v>
      </c>
      <c r="K2592" t="s">
        <v>3352</v>
      </c>
      <c r="N2592" s="30"/>
      <c r="P2592" s="30"/>
      <c r="Q2592" s="30"/>
      <c r="R2592" s="30"/>
      <c r="S2592" s="30"/>
    </row>
    <row r="2593" spans="1:19" x14ac:dyDescent="0.25">
      <c r="A2593" t="s">
        <v>2701</v>
      </c>
      <c r="B2593" t="s">
        <v>2961</v>
      </c>
      <c r="C2593" t="s">
        <v>665</v>
      </c>
      <c r="D2593" t="str">
        <f>VLOOKUP(C2593,'Programas-Mestrado'!$C:$D,2,0)</f>
        <v>PPGEQ</v>
      </c>
      <c r="E2593" t="s">
        <v>517</v>
      </c>
      <c r="F2593" s="10">
        <v>43525</v>
      </c>
      <c r="G2593" s="10">
        <v>44316</v>
      </c>
      <c r="H2593" t="s">
        <v>986</v>
      </c>
      <c r="I2593" t="s">
        <v>7233</v>
      </c>
      <c r="J2593" t="s">
        <v>1025</v>
      </c>
      <c r="K2593" t="s">
        <v>3352</v>
      </c>
      <c r="N2593" s="30"/>
      <c r="P2593" s="30"/>
      <c r="Q2593" s="30"/>
      <c r="R2593" s="30"/>
      <c r="S2593" s="30"/>
    </row>
    <row r="2594" spans="1:19" x14ac:dyDescent="0.25">
      <c r="A2594" t="s">
        <v>3027</v>
      </c>
      <c r="B2594" t="s">
        <v>3043</v>
      </c>
      <c r="C2594" t="s">
        <v>665</v>
      </c>
      <c r="D2594" t="str">
        <f>VLOOKUP(C2594,'Programas-Mestrado'!$C:$D,2,0)</f>
        <v>PPGEQ</v>
      </c>
      <c r="E2594" t="s">
        <v>517</v>
      </c>
      <c r="F2594" s="10">
        <v>43525</v>
      </c>
      <c r="G2594" s="10">
        <v>43890</v>
      </c>
      <c r="H2594" t="s">
        <v>986</v>
      </c>
      <c r="I2594" t="s">
        <v>7233</v>
      </c>
      <c r="J2594" t="s">
        <v>1025</v>
      </c>
      <c r="K2594" t="s">
        <v>3352</v>
      </c>
      <c r="N2594" s="30"/>
      <c r="P2594" s="30"/>
      <c r="Q2594" s="30"/>
      <c r="R2594" s="30"/>
      <c r="S2594" s="30"/>
    </row>
    <row r="2595" spans="1:19" x14ac:dyDescent="0.25">
      <c r="A2595" t="s">
        <v>3028</v>
      </c>
      <c r="B2595" t="s">
        <v>3044</v>
      </c>
      <c r="C2595" t="s">
        <v>665</v>
      </c>
      <c r="D2595" t="str">
        <f>VLOOKUP(C2595,'Programas-Mestrado'!$C:$D,2,0)</f>
        <v>PPGEQ</v>
      </c>
      <c r="E2595" t="s">
        <v>517</v>
      </c>
      <c r="F2595" s="10">
        <v>43525</v>
      </c>
      <c r="G2595" s="10">
        <v>43890</v>
      </c>
      <c r="H2595" t="s">
        <v>986</v>
      </c>
      <c r="I2595" t="s">
        <v>7233</v>
      </c>
      <c r="J2595" t="s">
        <v>1024</v>
      </c>
      <c r="K2595" t="s">
        <v>3352</v>
      </c>
      <c r="N2595" s="30"/>
      <c r="P2595" s="30"/>
      <c r="Q2595" s="30"/>
      <c r="R2595" s="30"/>
      <c r="S2595" s="30"/>
    </row>
    <row r="2596" spans="1:19" x14ac:dyDescent="0.25">
      <c r="A2596" t="s">
        <v>3029</v>
      </c>
      <c r="B2596" t="s">
        <v>3045</v>
      </c>
      <c r="C2596" t="s">
        <v>665</v>
      </c>
      <c r="D2596" t="str">
        <f>VLOOKUP(C2596,'Programas-Mestrado'!$C:$D,2,0)</f>
        <v>PPGEQ</v>
      </c>
      <c r="E2596" t="s">
        <v>517</v>
      </c>
      <c r="F2596" s="10">
        <v>43525</v>
      </c>
      <c r="G2596" s="10">
        <v>43890</v>
      </c>
      <c r="H2596" t="s">
        <v>986</v>
      </c>
      <c r="I2596" t="s">
        <v>7233</v>
      </c>
      <c r="J2596" t="s">
        <v>1025</v>
      </c>
      <c r="K2596" t="s">
        <v>3352</v>
      </c>
      <c r="N2596" s="30"/>
      <c r="P2596" s="30"/>
      <c r="Q2596" s="30"/>
      <c r="R2596" s="30"/>
      <c r="S2596" s="30"/>
    </row>
    <row r="2597" spans="1:19" x14ac:dyDescent="0.25">
      <c r="A2597" t="s">
        <v>2704</v>
      </c>
      <c r="B2597" t="s">
        <v>2964</v>
      </c>
      <c r="C2597" t="s">
        <v>665</v>
      </c>
      <c r="D2597" t="str">
        <f>VLOOKUP(C2597,'Programas-Mestrado'!$C:$D,2,0)</f>
        <v>PPGEQ</v>
      </c>
      <c r="E2597" t="s">
        <v>517</v>
      </c>
      <c r="F2597" s="10">
        <v>43525</v>
      </c>
      <c r="G2597" s="10">
        <v>44316</v>
      </c>
      <c r="H2597" t="s">
        <v>986</v>
      </c>
      <c r="I2597" t="s">
        <v>7233</v>
      </c>
      <c r="J2597" t="s">
        <v>1025</v>
      </c>
      <c r="K2597" t="s">
        <v>3352</v>
      </c>
      <c r="N2597" s="30"/>
      <c r="P2597" s="30"/>
      <c r="Q2597" s="30"/>
      <c r="R2597" s="30"/>
      <c r="S2597" s="30"/>
    </row>
    <row r="2598" spans="1:19" x14ac:dyDescent="0.25">
      <c r="A2598" t="s">
        <v>2674</v>
      </c>
      <c r="B2598" t="s">
        <v>2934</v>
      </c>
      <c r="C2598" t="s">
        <v>665</v>
      </c>
      <c r="D2598" t="str">
        <f>VLOOKUP(C2598,'Programas-Mestrado'!$C:$D,2,0)</f>
        <v>PPGEQ</v>
      </c>
      <c r="E2598" t="s">
        <v>517</v>
      </c>
      <c r="F2598" s="10">
        <v>43922</v>
      </c>
      <c r="G2598" s="10">
        <v>45473</v>
      </c>
      <c r="H2598" t="s">
        <v>987</v>
      </c>
      <c r="I2598" t="s">
        <v>7233</v>
      </c>
      <c r="J2598" t="s">
        <v>3381</v>
      </c>
      <c r="K2598" t="s">
        <v>3352</v>
      </c>
      <c r="N2598" s="30"/>
      <c r="P2598" s="30"/>
      <c r="Q2598" s="30"/>
      <c r="R2598" s="30"/>
      <c r="S2598" s="30"/>
    </row>
    <row r="2599" spans="1:19" x14ac:dyDescent="0.25">
      <c r="A2599" t="s">
        <v>2675</v>
      </c>
      <c r="B2599" t="s">
        <v>2935</v>
      </c>
      <c r="C2599" t="s">
        <v>665</v>
      </c>
      <c r="D2599" t="str">
        <f>VLOOKUP(C2599,'Programas-Mestrado'!$C:$D,2,0)</f>
        <v>PPGEQ</v>
      </c>
      <c r="E2599" t="s">
        <v>517</v>
      </c>
      <c r="F2599" s="10">
        <v>43891</v>
      </c>
      <c r="G2599" s="10">
        <v>44985</v>
      </c>
      <c r="H2599" t="s">
        <v>987</v>
      </c>
      <c r="I2599" t="s">
        <v>7233</v>
      </c>
      <c r="J2599" t="s">
        <v>1025</v>
      </c>
      <c r="K2599" t="s">
        <v>3352</v>
      </c>
      <c r="N2599" s="30"/>
      <c r="P2599" s="30"/>
      <c r="Q2599" s="30"/>
      <c r="R2599" s="30"/>
      <c r="S2599" s="30"/>
    </row>
    <row r="2600" spans="1:19" x14ac:dyDescent="0.25">
      <c r="A2600" t="s">
        <v>2676</v>
      </c>
      <c r="B2600" t="s">
        <v>2936</v>
      </c>
      <c r="C2600" t="s">
        <v>665</v>
      </c>
      <c r="D2600" t="str">
        <f>VLOOKUP(C2600,'Programas-Mestrado'!$C:$D,2,0)</f>
        <v>PPGEQ</v>
      </c>
      <c r="E2600" t="s">
        <v>517</v>
      </c>
      <c r="F2600" s="10">
        <v>43891</v>
      </c>
      <c r="G2600" s="10">
        <v>44742</v>
      </c>
      <c r="H2600" t="s">
        <v>987</v>
      </c>
      <c r="I2600" t="s">
        <v>7233</v>
      </c>
      <c r="J2600" t="s">
        <v>1025</v>
      </c>
      <c r="K2600" t="s">
        <v>3352</v>
      </c>
      <c r="N2600" s="30"/>
      <c r="P2600" s="30"/>
      <c r="Q2600" s="30"/>
      <c r="R2600" s="30"/>
      <c r="S2600" s="30"/>
    </row>
    <row r="2601" spans="1:19" x14ac:dyDescent="0.25">
      <c r="A2601" t="s">
        <v>2677</v>
      </c>
      <c r="B2601" t="s">
        <v>2937</v>
      </c>
      <c r="C2601" t="s">
        <v>665</v>
      </c>
      <c r="D2601" t="str">
        <f>VLOOKUP(C2601,'Programas-Mestrado'!$C:$D,2,0)</f>
        <v>PPGEQ</v>
      </c>
      <c r="E2601" t="s">
        <v>517</v>
      </c>
      <c r="F2601" s="10">
        <v>43525</v>
      </c>
      <c r="G2601" s="10">
        <v>44316</v>
      </c>
      <c r="H2601" t="s">
        <v>987</v>
      </c>
      <c r="I2601" t="s">
        <v>7233</v>
      </c>
      <c r="J2601" t="s">
        <v>1025</v>
      </c>
      <c r="K2601" t="s">
        <v>3352</v>
      </c>
      <c r="N2601" s="30"/>
      <c r="P2601" s="30"/>
      <c r="Q2601" s="30"/>
      <c r="R2601" s="30"/>
      <c r="S2601" s="30"/>
    </row>
    <row r="2602" spans="1:19" x14ac:dyDescent="0.25">
      <c r="A2602" t="s">
        <v>3738</v>
      </c>
      <c r="B2602" t="s">
        <v>3779</v>
      </c>
      <c r="C2602" t="s">
        <v>665</v>
      </c>
      <c r="D2602" t="str">
        <f>VLOOKUP(C2602,'Programas-Mestrado'!$C:$D,2,0)</f>
        <v>PPGEQ</v>
      </c>
      <c r="E2602" t="s">
        <v>517</v>
      </c>
      <c r="F2602" s="10">
        <v>44256</v>
      </c>
      <c r="G2602" s="10">
        <v>44834</v>
      </c>
      <c r="H2602" t="s">
        <v>987</v>
      </c>
      <c r="I2602" t="s">
        <v>7233</v>
      </c>
      <c r="J2602" t="s">
        <v>1025</v>
      </c>
      <c r="K2602" t="s">
        <v>3352</v>
      </c>
      <c r="N2602" s="30"/>
      <c r="P2602" s="30"/>
      <c r="Q2602" s="30"/>
      <c r="R2602" s="30"/>
      <c r="S2602" s="30"/>
    </row>
    <row r="2603" spans="1:19" x14ac:dyDescent="0.25">
      <c r="A2603" t="s">
        <v>5687</v>
      </c>
      <c r="B2603" t="s">
        <v>5886</v>
      </c>
      <c r="C2603" t="s">
        <v>665</v>
      </c>
      <c r="D2603" t="str">
        <f>VLOOKUP(C2603,'Programas-Mestrado'!$C:$D,2,0)</f>
        <v>PPGEQ</v>
      </c>
      <c r="E2603" t="s">
        <v>517</v>
      </c>
      <c r="F2603" s="10">
        <v>43525</v>
      </c>
      <c r="G2603" s="10">
        <v>44985</v>
      </c>
      <c r="H2603" t="s">
        <v>987</v>
      </c>
      <c r="I2603" t="s">
        <v>7233</v>
      </c>
      <c r="J2603" t="s">
        <v>1025</v>
      </c>
      <c r="K2603" t="s">
        <v>3352</v>
      </c>
      <c r="N2603" s="30"/>
      <c r="P2603" s="30"/>
      <c r="Q2603" s="30"/>
      <c r="R2603" s="30"/>
      <c r="S2603" s="30"/>
    </row>
    <row r="2604" spans="1:19" x14ac:dyDescent="0.25">
      <c r="A2604" t="s">
        <v>2678</v>
      </c>
      <c r="B2604" t="s">
        <v>2938</v>
      </c>
      <c r="C2604" t="s">
        <v>665</v>
      </c>
      <c r="D2604" t="str">
        <f>VLOOKUP(C2604,'Programas-Mestrado'!$C:$D,2,0)</f>
        <v>PPGEQ</v>
      </c>
      <c r="E2604" t="s">
        <v>517</v>
      </c>
      <c r="F2604" s="10">
        <v>43922</v>
      </c>
      <c r="G2604" s="10">
        <v>45322</v>
      </c>
      <c r="H2604" t="s">
        <v>987</v>
      </c>
      <c r="I2604" t="s">
        <v>7233</v>
      </c>
      <c r="J2604" t="s">
        <v>1025</v>
      </c>
      <c r="K2604" t="s">
        <v>3352</v>
      </c>
      <c r="N2604" s="30"/>
      <c r="P2604" s="30"/>
      <c r="Q2604" s="30"/>
      <c r="R2604" s="30"/>
      <c r="S2604" s="30"/>
    </row>
    <row r="2605" spans="1:19" x14ac:dyDescent="0.25">
      <c r="A2605" t="s">
        <v>5688</v>
      </c>
      <c r="B2605" t="s">
        <v>5887</v>
      </c>
      <c r="C2605" t="s">
        <v>665</v>
      </c>
      <c r="D2605" t="str">
        <f>VLOOKUP(C2605,'Programas-Mestrado'!$C:$D,2,0)</f>
        <v>PPGEQ</v>
      </c>
      <c r="E2605" t="s">
        <v>517</v>
      </c>
      <c r="F2605" s="10">
        <v>43983</v>
      </c>
      <c r="G2605" s="10">
        <v>44985</v>
      </c>
      <c r="H2605" t="s">
        <v>987</v>
      </c>
      <c r="I2605" t="s">
        <v>7233</v>
      </c>
      <c r="J2605" t="s">
        <v>1025</v>
      </c>
      <c r="K2605" t="s">
        <v>3352</v>
      </c>
      <c r="N2605" s="30"/>
      <c r="P2605" s="30"/>
      <c r="Q2605" s="30"/>
      <c r="R2605" s="30"/>
      <c r="S2605" s="30"/>
    </row>
    <row r="2606" spans="1:19" x14ac:dyDescent="0.25">
      <c r="A2606" t="s">
        <v>5355</v>
      </c>
      <c r="B2606" t="s">
        <v>5506</v>
      </c>
      <c r="C2606" t="s">
        <v>665</v>
      </c>
      <c r="D2606" t="str">
        <f>VLOOKUP(C2606,'Programas-Mestrado'!$C:$D,2,0)</f>
        <v>PPGEQ</v>
      </c>
      <c r="E2606" t="s">
        <v>517</v>
      </c>
      <c r="F2606" s="10">
        <v>44986</v>
      </c>
      <c r="G2606" s="10">
        <v>45473</v>
      </c>
      <c r="H2606" t="s">
        <v>987</v>
      </c>
      <c r="I2606" t="s">
        <v>7233</v>
      </c>
      <c r="J2606" t="s">
        <v>1026</v>
      </c>
      <c r="K2606" t="s">
        <v>3352</v>
      </c>
      <c r="N2606" s="30"/>
      <c r="P2606" s="30"/>
      <c r="Q2606" s="30"/>
      <c r="R2606" s="30"/>
      <c r="S2606" s="30"/>
    </row>
    <row r="2607" spans="1:19" x14ac:dyDescent="0.25">
      <c r="A2607" t="s">
        <v>3889</v>
      </c>
      <c r="B2607" t="s">
        <v>3902</v>
      </c>
      <c r="C2607" t="s">
        <v>665</v>
      </c>
      <c r="D2607" t="str">
        <f>VLOOKUP(C2607,'Programas-Mestrado'!$C:$D,2,0)</f>
        <v>PPGEQ</v>
      </c>
      <c r="E2607" t="s">
        <v>517</v>
      </c>
      <c r="F2607" s="10">
        <v>44317</v>
      </c>
      <c r="G2607" s="10">
        <v>44500</v>
      </c>
      <c r="H2607" t="s">
        <v>987</v>
      </c>
      <c r="I2607" t="s">
        <v>7233</v>
      </c>
      <c r="J2607" t="s">
        <v>1027</v>
      </c>
      <c r="K2607" t="s">
        <v>3352</v>
      </c>
      <c r="N2607" s="30"/>
      <c r="P2607" s="30"/>
      <c r="Q2607" s="30"/>
      <c r="R2607" s="30"/>
      <c r="S2607" s="30"/>
    </row>
    <row r="2608" spans="1:19" x14ac:dyDescent="0.25">
      <c r="A2608" t="s">
        <v>2679</v>
      </c>
      <c r="B2608" t="s">
        <v>2939</v>
      </c>
      <c r="C2608" t="s">
        <v>665</v>
      </c>
      <c r="D2608" t="str">
        <f>VLOOKUP(C2608,'Programas-Mestrado'!$C:$D,2,0)</f>
        <v>PPGEQ</v>
      </c>
      <c r="E2608" t="s">
        <v>517</v>
      </c>
      <c r="F2608" s="10">
        <v>43922</v>
      </c>
      <c r="G2608" s="10">
        <v>45351</v>
      </c>
      <c r="H2608" t="s">
        <v>987</v>
      </c>
      <c r="I2608" t="s">
        <v>7233</v>
      </c>
      <c r="J2608" t="s">
        <v>1025</v>
      </c>
      <c r="K2608" t="s">
        <v>3352</v>
      </c>
      <c r="N2608" s="30"/>
      <c r="P2608" s="30"/>
      <c r="Q2608" s="30"/>
      <c r="R2608" s="30"/>
      <c r="S2608" s="30"/>
    </row>
    <row r="2609" spans="1:19" x14ac:dyDescent="0.25">
      <c r="A2609" t="s">
        <v>4371</v>
      </c>
      <c r="B2609" t="s">
        <v>4486</v>
      </c>
      <c r="C2609" t="s">
        <v>665</v>
      </c>
      <c r="D2609" t="str">
        <f>VLOOKUP(C2609,'Programas-Mestrado'!$C:$D,2,0)</f>
        <v>PPGEQ</v>
      </c>
      <c r="E2609" t="s">
        <v>517</v>
      </c>
      <c r="F2609" s="10">
        <v>44621</v>
      </c>
      <c r="G2609" s="10">
        <v>44834</v>
      </c>
      <c r="H2609" t="s">
        <v>987</v>
      </c>
      <c r="I2609" t="s">
        <v>7233</v>
      </c>
      <c r="J2609" t="s">
        <v>1026</v>
      </c>
      <c r="K2609" t="s">
        <v>3352</v>
      </c>
      <c r="N2609" s="30"/>
      <c r="P2609" s="30"/>
      <c r="Q2609" s="30"/>
      <c r="R2609" s="30"/>
      <c r="S2609" s="30"/>
    </row>
    <row r="2610" spans="1:19" x14ac:dyDescent="0.25">
      <c r="A2610" t="s">
        <v>2680</v>
      </c>
      <c r="B2610" t="s">
        <v>2940</v>
      </c>
      <c r="C2610" t="s">
        <v>665</v>
      </c>
      <c r="D2610" t="str">
        <f>VLOOKUP(C2610,'Programas-Mestrado'!$C:$D,2,0)</f>
        <v>PPGEQ</v>
      </c>
      <c r="E2610" t="s">
        <v>517</v>
      </c>
      <c r="F2610" s="10">
        <v>43891</v>
      </c>
      <c r="G2610" s="10">
        <v>45351</v>
      </c>
      <c r="H2610" t="s">
        <v>987</v>
      </c>
      <c r="I2610" t="s">
        <v>7233</v>
      </c>
      <c r="J2610" t="s">
        <v>1024</v>
      </c>
      <c r="K2610" t="s">
        <v>3352</v>
      </c>
      <c r="N2610" s="30"/>
      <c r="P2610" s="30"/>
      <c r="Q2610" s="30"/>
      <c r="R2610" s="30"/>
      <c r="S2610" s="30"/>
    </row>
    <row r="2611" spans="1:19" x14ac:dyDescent="0.25">
      <c r="A2611" t="s">
        <v>2681</v>
      </c>
      <c r="B2611" t="s">
        <v>2941</v>
      </c>
      <c r="C2611" t="s">
        <v>665</v>
      </c>
      <c r="D2611" t="str">
        <f>VLOOKUP(C2611,'Programas-Mestrado'!$C:$D,2,0)</f>
        <v>PPGEQ</v>
      </c>
      <c r="E2611" t="s">
        <v>517</v>
      </c>
      <c r="F2611" s="10">
        <v>43525</v>
      </c>
      <c r="G2611" s="10">
        <v>44620</v>
      </c>
      <c r="H2611" t="s">
        <v>987</v>
      </c>
      <c r="I2611" t="s">
        <v>7233</v>
      </c>
      <c r="J2611" t="s">
        <v>1025</v>
      </c>
      <c r="K2611" t="s">
        <v>3352</v>
      </c>
      <c r="N2611" s="30"/>
      <c r="P2611" s="30"/>
      <c r="Q2611" s="30"/>
      <c r="R2611" s="30"/>
      <c r="S2611" s="30"/>
    </row>
    <row r="2612" spans="1:19" x14ac:dyDescent="0.25">
      <c r="A2612" t="s">
        <v>3162</v>
      </c>
      <c r="B2612" t="s">
        <v>3309</v>
      </c>
      <c r="C2612" t="s">
        <v>665</v>
      </c>
      <c r="D2612" t="str">
        <f>VLOOKUP(C2612,'Programas-Mestrado'!$C:$D,2,0)</f>
        <v>PPGEQ</v>
      </c>
      <c r="E2612" t="s">
        <v>517</v>
      </c>
      <c r="F2612" s="10">
        <v>43344</v>
      </c>
      <c r="G2612" s="10">
        <v>43890</v>
      </c>
      <c r="H2612" t="s">
        <v>987</v>
      </c>
      <c r="I2612" t="s">
        <v>7233</v>
      </c>
      <c r="J2612" t="s">
        <v>1024</v>
      </c>
      <c r="K2612" t="s">
        <v>3352</v>
      </c>
      <c r="N2612" s="30"/>
      <c r="P2612" s="30"/>
      <c r="Q2612" s="30"/>
      <c r="R2612" s="30"/>
      <c r="S2612" s="30"/>
    </row>
    <row r="2613" spans="1:19" x14ac:dyDescent="0.25">
      <c r="A2613" t="s">
        <v>4680</v>
      </c>
      <c r="B2613" t="s">
        <v>4691</v>
      </c>
      <c r="C2613" t="s">
        <v>665</v>
      </c>
      <c r="D2613" t="str">
        <f>VLOOKUP(C2613,'Programas-Mestrado'!$C:$D,2,0)</f>
        <v>PPGEQ</v>
      </c>
      <c r="E2613" t="s">
        <v>517</v>
      </c>
      <c r="F2613" s="10">
        <v>44652</v>
      </c>
      <c r="G2613" s="10">
        <v>44834</v>
      </c>
      <c r="H2613" t="s">
        <v>987</v>
      </c>
      <c r="I2613" t="s">
        <v>7233</v>
      </c>
      <c r="J2613" t="s">
        <v>1026</v>
      </c>
      <c r="K2613" t="s">
        <v>3352</v>
      </c>
      <c r="N2613" s="30"/>
      <c r="P2613" s="30"/>
      <c r="Q2613" s="30"/>
      <c r="R2613" s="30"/>
      <c r="S2613" s="30"/>
    </row>
    <row r="2614" spans="1:19" x14ac:dyDescent="0.25">
      <c r="A2614" t="s">
        <v>2682</v>
      </c>
      <c r="B2614" t="s">
        <v>2942</v>
      </c>
      <c r="C2614" t="s">
        <v>665</v>
      </c>
      <c r="D2614" t="str">
        <f>VLOOKUP(C2614,'Programas-Mestrado'!$C:$D,2,0)</f>
        <v>PPGEQ</v>
      </c>
      <c r="E2614" t="s">
        <v>517</v>
      </c>
      <c r="F2614" s="10">
        <v>43525</v>
      </c>
      <c r="G2614" s="10">
        <v>44620</v>
      </c>
      <c r="H2614" t="s">
        <v>987</v>
      </c>
      <c r="I2614" t="s">
        <v>7233</v>
      </c>
      <c r="J2614" t="s">
        <v>1028</v>
      </c>
      <c r="K2614" t="s">
        <v>3352</v>
      </c>
      <c r="N2614" s="30"/>
      <c r="P2614" s="30"/>
      <c r="Q2614" s="30"/>
      <c r="R2614" s="30"/>
      <c r="S2614" s="30"/>
    </row>
    <row r="2615" spans="1:19" x14ac:dyDescent="0.25">
      <c r="A2615" t="s">
        <v>2683</v>
      </c>
      <c r="B2615" t="s">
        <v>2943</v>
      </c>
      <c r="C2615" t="s">
        <v>665</v>
      </c>
      <c r="D2615" t="str">
        <f>VLOOKUP(C2615,'Programas-Mestrado'!$C:$D,2,0)</f>
        <v>PPGEQ</v>
      </c>
      <c r="E2615" t="s">
        <v>517</v>
      </c>
      <c r="F2615" s="10">
        <v>43525</v>
      </c>
      <c r="G2615" s="10">
        <v>44957</v>
      </c>
      <c r="H2615" t="s">
        <v>987</v>
      </c>
      <c r="I2615" t="s">
        <v>7233</v>
      </c>
      <c r="J2615" t="s">
        <v>1024</v>
      </c>
      <c r="K2615" t="s">
        <v>3352</v>
      </c>
      <c r="N2615" s="30"/>
      <c r="P2615" s="30"/>
      <c r="Q2615" s="30"/>
      <c r="R2615" s="30"/>
      <c r="S2615" s="30"/>
    </row>
    <row r="2616" spans="1:19" x14ac:dyDescent="0.25">
      <c r="A2616" t="s">
        <v>2684</v>
      </c>
      <c r="B2616" t="s">
        <v>2944</v>
      </c>
      <c r="C2616" t="s">
        <v>665</v>
      </c>
      <c r="D2616" t="str">
        <f>VLOOKUP(C2616,'Programas-Mestrado'!$C:$D,2,0)</f>
        <v>PPGEQ</v>
      </c>
      <c r="E2616" t="s">
        <v>517</v>
      </c>
      <c r="F2616" s="10">
        <v>43525</v>
      </c>
      <c r="G2616" s="10">
        <v>44712</v>
      </c>
      <c r="H2616" t="s">
        <v>987</v>
      </c>
      <c r="I2616" t="s">
        <v>7233</v>
      </c>
      <c r="J2616" t="s">
        <v>6956</v>
      </c>
      <c r="K2616" t="s">
        <v>3352</v>
      </c>
      <c r="N2616" s="30"/>
      <c r="P2616" s="30"/>
      <c r="Q2616" s="30"/>
      <c r="R2616" s="30"/>
      <c r="S2616" s="30"/>
    </row>
    <row r="2617" spans="1:19" x14ac:dyDescent="0.25">
      <c r="A2617" t="s">
        <v>2685</v>
      </c>
      <c r="B2617" t="s">
        <v>2945</v>
      </c>
      <c r="C2617" t="s">
        <v>665</v>
      </c>
      <c r="D2617" t="str">
        <f>VLOOKUP(C2617,'Programas-Mestrado'!$C:$D,2,0)</f>
        <v>PPGEQ</v>
      </c>
      <c r="E2617" t="s">
        <v>517</v>
      </c>
      <c r="F2617" s="10">
        <v>43525</v>
      </c>
      <c r="G2617" s="10">
        <v>44957</v>
      </c>
      <c r="H2617" t="s">
        <v>987</v>
      </c>
      <c r="I2617" t="s">
        <v>7233</v>
      </c>
      <c r="J2617" t="s">
        <v>1024</v>
      </c>
      <c r="K2617" t="s">
        <v>3352</v>
      </c>
      <c r="N2617" s="30"/>
      <c r="P2617" s="30"/>
      <c r="Q2617" s="30"/>
      <c r="R2617" s="30"/>
      <c r="S2617" s="30"/>
    </row>
    <row r="2618" spans="1:19" x14ac:dyDescent="0.25">
      <c r="A2618" t="s">
        <v>5689</v>
      </c>
      <c r="B2618" t="s">
        <v>5888</v>
      </c>
      <c r="C2618" t="s">
        <v>665</v>
      </c>
      <c r="D2618" t="str">
        <f>VLOOKUP(C2618,'Programas-Mestrado'!$C:$D,2,0)</f>
        <v>PPGEQ</v>
      </c>
      <c r="E2618" t="s">
        <v>517</v>
      </c>
      <c r="F2618" s="10">
        <v>43862</v>
      </c>
      <c r="G2618" s="10">
        <v>44985</v>
      </c>
      <c r="H2618" t="s">
        <v>987</v>
      </c>
      <c r="I2618" t="s">
        <v>7233</v>
      </c>
      <c r="J2618" t="s">
        <v>1024</v>
      </c>
      <c r="K2618" t="s">
        <v>3352</v>
      </c>
      <c r="N2618" s="30"/>
      <c r="P2618" s="30"/>
      <c r="Q2618" s="30"/>
      <c r="R2618" s="30"/>
      <c r="S2618" s="30"/>
    </row>
    <row r="2619" spans="1:19" x14ac:dyDescent="0.25">
      <c r="A2619" t="s">
        <v>5690</v>
      </c>
      <c r="B2619" t="s">
        <v>5889</v>
      </c>
      <c r="C2619" t="s">
        <v>665</v>
      </c>
      <c r="D2619" t="str">
        <f>VLOOKUP(C2619,'Programas-Mestrado'!$C:$D,2,0)</f>
        <v>PPGEQ</v>
      </c>
      <c r="E2619" t="s">
        <v>517</v>
      </c>
      <c r="F2619" s="10">
        <v>43525</v>
      </c>
      <c r="G2619" s="10">
        <v>44985</v>
      </c>
      <c r="H2619" t="s">
        <v>987</v>
      </c>
      <c r="I2619" t="s">
        <v>7233</v>
      </c>
      <c r="J2619" t="s">
        <v>1024</v>
      </c>
      <c r="K2619" t="s">
        <v>3352</v>
      </c>
      <c r="N2619" s="30"/>
      <c r="P2619" s="30"/>
      <c r="Q2619" s="30"/>
      <c r="R2619" s="30"/>
      <c r="S2619" s="30"/>
    </row>
    <row r="2620" spans="1:19" x14ac:dyDescent="0.25">
      <c r="A2620" t="s">
        <v>4372</v>
      </c>
      <c r="B2620" t="s">
        <v>4487</v>
      </c>
      <c r="C2620" t="s">
        <v>665</v>
      </c>
      <c r="D2620" t="str">
        <f>VLOOKUP(C2620,'Programas-Mestrado'!$C:$D,2,0)</f>
        <v>PPGEQ</v>
      </c>
      <c r="E2620" t="s">
        <v>517</v>
      </c>
      <c r="F2620" s="10">
        <v>44621</v>
      </c>
      <c r="G2620" s="10">
        <v>44834</v>
      </c>
      <c r="H2620" t="s">
        <v>987</v>
      </c>
      <c r="I2620" t="s">
        <v>7233</v>
      </c>
      <c r="J2620" t="s">
        <v>1026</v>
      </c>
      <c r="K2620" t="s">
        <v>3352</v>
      </c>
      <c r="N2620" s="30"/>
      <c r="P2620" s="30"/>
      <c r="Q2620" s="30"/>
      <c r="R2620" s="30"/>
      <c r="S2620" s="30"/>
    </row>
    <row r="2621" spans="1:19" x14ac:dyDescent="0.25">
      <c r="A2621" t="s">
        <v>3163</v>
      </c>
      <c r="B2621" t="s">
        <v>3310</v>
      </c>
      <c r="C2621" t="s">
        <v>665</v>
      </c>
      <c r="D2621" t="str">
        <f>VLOOKUP(C2621,'Programas-Mestrado'!$C:$D,2,0)</f>
        <v>PPGEQ</v>
      </c>
      <c r="E2621" t="s">
        <v>517</v>
      </c>
      <c r="F2621" s="10">
        <v>43525</v>
      </c>
      <c r="G2621" s="10">
        <v>43890</v>
      </c>
      <c r="H2621" t="s">
        <v>987</v>
      </c>
      <c r="I2621" t="s">
        <v>7233</v>
      </c>
      <c r="J2621" t="s">
        <v>1025</v>
      </c>
      <c r="K2621" t="s">
        <v>3352</v>
      </c>
      <c r="N2621" s="30"/>
      <c r="P2621" s="30"/>
      <c r="Q2621" s="30"/>
      <c r="R2621" s="30"/>
      <c r="S2621" s="30"/>
    </row>
    <row r="2622" spans="1:19" x14ac:dyDescent="0.25">
      <c r="A2622" t="s">
        <v>3890</v>
      </c>
      <c r="B2622" t="s">
        <v>3903</v>
      </c>
      <c r="C2622" t="s">
        <v>665</v>
      </c>
      <c r="D2622" t="str">
        <f>VLOOKUP(C2622,'Programas-Mestrado'!$C:$D,2,0)</f>
        <v>PPGEQ</v>
      </c>
      <c r="E2622" t="s">
        <v>517</v>
      </c>
      <c r="F2622" s="10">
        <v>44317</v>
      </c>
      <c r="G2622" s="10">
        <v>44408</v>
      </c>
      <c r="H2622" t="s">
        <v>987</v>
      </c>
      <c r="I2622" t="s">
        <v>7233</v>
      </c>
      <c r="J2622" t="s">
        <v>1026</v>
      </c>
      <c r="K2622" t="s">
        <v>3352</v>
      </c>
      <c r="N2622" s="30"/>
      <c r="P2622" s="30"/>
      <c r="Q2622" s="30"/>
      <c r="R2622" s="30"/>
      <c r="S2622" s="30"/>
    </row>
    <row r="2623" spans="1:19" x14ac:dyDescent="0.25">
      <c r="A2623" t="s">
        <v>3164</v>
      </c>
      <c r="B2623" t="s">
        <v>3311</v>
      </c>
      <c r="C2623" t="s">
        <v>665</v>
      </c>
      <c r="D2623" t="str">
        <f>VLOOKUP(C2623,'Programas-Mestrado'!$C:$D,2,0)</f>
        <v>PPGEQ</v>
      </c>
      <c r="E2623" t="s">
        <v>517</v>
      </c>
      <c r="F2623" s="10">
        <v>43525</v>
      </c>
      <c r="G2623" s="10">
        <v>43921</v>
      </c>
      <c r="H2623" t="s">
        <v>987</v>
      </c>
      <c r="I2623" t="s">
        <v>7233</v>
      </c>
      <c r="J2623" t="s">
        <v>3381</v>
      </c>
      <c r="K2623" t="s">
        <v>3352</v>
      </c>
      <c r="N2623" s="30"/>
      <c r="P2623" s="30"/>
      <c r="Q2623" s="30"/>
      <c r="R2623" s="30"/>
      <c r="S2623" s="30"/>
    </row>
    <row r="2624" spans="1:19" x14ac:dyDescent="0.25">
      <c r="A2624" t="s">
        <v>2687</v>
      </c>
      <c r="B2624" t="s">
        <v>2947</v>
      </c>
      <c r="C2624" t="s">
        <v>665</v>
      </c>
      <c r="D2624" t="str">
        <f>VLOOKUP(C2624,'Programas-Mestrado'!$C:$D,2,0)</f>
        <v>PPGEQ</v>
      </c>
      <c r="E2624" t="s">
        <v>517</v>
      </c>
      <c r="F2624" s="10">
        <v>43891</v>
      </c>
      <c r="G2624" s="10">
        <v>45351</v>
      </c>
      <c r="H2624" t="s">
        <v>987</v>
      </c>
      <c r="I2624" t="s">
        <v>7233</v>
      </c>
      <c r="J2624" t="s">
        <v>1025</v>
      </c>
      <c r="K2624" t="s">
        <v>3352</v>
      </c>
      <c r="N2624" s="30"/>
      <c r="P2624" s="30"/>
      <c r="Q2624" s="30"/>
      <c r="R2624" s="30"/>
      <c r="S2624" s="30"/>
    </row>
    <row r="2625" spans="1:19" x14ac:dyDescent="0.25">
      <c r="A2625" t="s">
        <v>209</v>
      </c>
      <c r="B2625" t="s">
        <v>3312</v>
      </c>
      <c r="C2625" t="s">
        <v>665</v>
      </c>
      <c r="D2625" t="str">
        <f>VLOOKUP(C2625,'Programas-Mestrado'!$C:$D,2,0)</f>
        <v>PPGEQ</v>
      </c>
      <c r="E2625" t="s">
        <v>517</v>
      </c>
      <c r="F2625" s="10">
        <v>43922</v>
      </c>
      <c r="G2625" s="10">
        <v>43982</v>
      </c>
      <c r="H2625" t="s">
        <v>987</v>
      </c>
      <c r="I2625" t="s">
        <v>7233</v>
      </c>
      <c r="J2625" t="s">
        <v>1027</v>
      </c>
      <c r="K2625" t="s">
        <v>3352</v>
      </c>
      <c r="N2625" s="30"/>
      <c r="P2625" s="30"/>
      <c r="Q2625" s="30"/>
      <c r="R2625" s="30"/>
      <c r="S2625" s="30"/>
    </row>
    <row r="2626" spans="1:19" x14ac:dyDescent="0.25">
      <c r="A2626" t="s">
        <v>2688</v>
      </c>
      <c r="B2626" t="s">
        <v>2948</v>
      </c>
      <c r="C2626" t="s">
        <v>665</v>
      </c>
      <c r="D2626" t="str">
        <f>VLOOKUP(C2626,'Programas-Mestrado'!$C:$D,2,0)</f>
        <v>PPGEQ</v>
      </c>
      <c r="E2626" t="s">
        <v>517</v>
      </c>
      <c r="F2626" s="10">
        <v>43891</v>
      </c>
      <c r="G2626" s="10">
        <v>45351</v>
      </c>
      <c r="H2626" t="s">
        <v>987</v>
      </c>
      <c r="I2626" t="s">
        <v>7233</v>
      </c>
      <c r="J2626" t="s">
        <v>1024</v>
      </c>
      <c r="K2626" t="s">
        <v>3352</v>
      </c>
      <c r="N2626" s="30"/>
      <c r="P2626" s="30"/>
      <c r="Q2626" s="30"/>
      <c r="R2626" s="30"/>
      <c r="S2626" s="30"/>
    </row>
    <row r="2627" spans="1:19" x14ac:dyDescent="0.25">
      <c r="A2627" t="s">
        <v>3010</v>
      </c>
      <c r="B2627" t="s">
        <v>3012</v>
      </c>
      <c r="C2627" t="s">
        <v>665</v>
      </c>
      <c r="D2627" t="str">
        <f>VLOOKUP(C2627,'Programas-Mestrado'!$C:$D,2,0)</f>
        <v>PPGEQ</v>
      </c>
      <c r="E2627" t="s">
        <v>517</v>
      </c>
      <c r="F2627" s="10">
        <v>43983</v>
      </c>
      <c r="G2627" s="10">
        <v>45443</v>
      </c>
      <c r="H2627" t="s">
        <v>987</v>
      </c>
      <c r="I2627" t="s">
        <v>7233</v>
      </c>
      <c r="J2627" t="s">
        <v>1024</v>
      </c>
      <c r="K2627" t="s">
        <v>3352</v>
      </c>
      <c r="N2627" s="30"/>
      <c r="P2627" s="30"/>
      <c r="Q2627" s="30"/>
      <c r="R2627" s="30"/>
      <c r="S2627" s="30"/>
    </row>
    <row r="2628" spans="1:19" x14ac:dyDescent="0.25">
      <c r="A2628" t="s">
        <v>2690</v>
      </c>
      <c r="B2628" t="s">
        <v>2950</v>
      </c>
      <c r="C2628" t="s">
        <v>665</v>
      </c>
      <c r="D2628" t="str">
        <f>VLOOKUP(C2628,'Programas-Mestrado'!$C:$D,2,0)</f>
        <v>PPGEQ</v>
      </c>
      <c r="E2628" t="s">
        <v>517</v>
      </c>
      <c r="F2628" s="10">
        <v>43952</v>
      </c>
      <c r="G2628" s="10">
        <v>44530</v>
      </c>
      <c r="H2628" t="s">
        <v>987</v>
      </c>
      <c r="I2628" t="s">
        <v>7233</v>
      </c>
      <c r="J2628" t="s">
        <v>3381</v>
      </c>
      <c r="K2628" t="s">
        <v>3352</v>
      </c>
      <c r="N2628" s="30"/>
      <c r="P2628" s="30"/>
      <c r="Q2628" s="30"/>
      <c r="R2628" s="30"/>
      <c r="S2628" s="30"/>
    </row>
    <row r="2629" spans="1:19" x14ac:dyDescent="0.25">
      <c r="A2629" t="s">
        <v>2691</v>
      </c>
      <c r="B2629" t="s">
        <v>2951</v>
      </c>
      <c r="C2629" t="s">
        <v>665</v>
      </c>
      <c r="D2629" t="str">
        <f>VLOOKUP(C2629,'Programas-Mestrado'!$C:$D,2,0)</f>
        <v>PPGEQ</v>
      </c>
      <c r="E2629" t="s">
        <v>517</v>
      </c>
      <c r="F2629" s="10">
        <v>43525</v>
      </c>
      <c r="G2629" s="10">
        <v>44742</v>
      </c>
      <c r="H2629" t="s">
        <v>987</v>
      </c>
      <c r="I2629" t="s">
        <v>7233</v>
      </c>
      <c r="J2629" t="s">
        <v>1024</v>
      </c>
      <c r="K2629" t="s">
        <v>3352</v>
      </c>
      <c r="N2629" s="30"/>
      <c r="P2629" s="30"/>
      <c r="Q2629" s="30"/>
      <c r="R2629" s="30"/>
      <c r="S2629" s="30"/>
    </row>
    <row r="2630" spans="1:19" x14ac:dyDescent="0.25">
      <c r="A2630" t="s">
        <v>2692</v>
      </c>
      <c r="B2630" t="s">
        <v>2952</v>
      </c>
      <c r="C2630" t="s">
        <v>665</v>
      </c>
      <c r="D2630" t="str">
        <f>VLOOKUP(C2630,'Programas-Mestrado'!$C:$D,2,0)</f>
        <v>PPGEQ</v>
      </c>
      <c r="E2630" t="s">
        <v>517</v>
      </c>
      <c r="F2630" s="10">
        <v>43525</v>
      </c>
      <c r="G2630" s="10">
        <v>44681</v>
      </c>
      <c r="H2630" t="s">
        <v>987</v>
      </c>
      <c r="I2630" t="s">
        <v>7233</v>
      </c>
      <c r="J2630" t="s">
        <v>1025</v>
      </c>
      <c r="K2630" t="s">
        <v>3352</v>
      </c>
      <c r="N2630" s="30"/>
      <c r="P2630" s="30"/>
      <c r="Q2630" s="30"/>
      <c r="R2630" s="30"/>
      <c r="S2630" s="30"/>
    </row>
    <row r="2631" spans="1:19" x14ac:dyDescent="0.25">
      <c r="A2631" t="s">
        <v>2692</v>
      </c>
      <c r="B2631" t="s">
        <v>4717</v>
      </c>
      <c r="C2631" t="s">
        <v>665</v>
      </c>
      <c r="D2631" t="str">
        <f>VLOOKUP(C2631,'Programas-Mestrado'!$C:$D,2,0)</f>
        <v>PPGEQ</v>
      </c>
      <c r="E2631" t="s">
        <v>517</v>
      </c>
      <c r="F2631" s="10">
        <v>44682</v>
      </c>
      <c r="G2631" s="10">
        <v>44712</v>
      </c>
      <c r="H2631" t="s">
        <v>987</v>
      </c>
      <c r="I2631" t="s">
        <v>7233</v>
      </c>
      <c r="J2631" t="s">
        <v>3381</v>
      </c>
      <c r="K2631" t="s">
        <v>3352</v>
      </c>
      <c r="N2631" s="30"/>
      <c r="P2631" s="30"/>
      <c r="Q2631" s="30"/>
      <c r="R2631" s="30"/>
      <c r="S2631" s="30"/>
    </row>
    <row r="2632" spans="1:19" x14ac:dyDescent="0.25">
      <c r="A2632" t="s">
        <v>2693</v>
      </c>
      <c r="B2632" t="s">
        <v>2953</v>
      </c>
      <c r="C2632" t="s">
        <v>665</v>
      </c>
      <c r="D2632" t="str">
        <f>VLOOKUP(C2632,'Programas-Mestrado'!$C:$D,2,0)</f>
        <v>PPGEQ</v>
      </c>
      <c r="E2632" t="s">
        <v>517</v>
      </c>
      <c r="F2632" s="10">
        <v>43891</v>
      </c>
      <c r="G2632" s="10">
        <v>44742</v>
      </c>
      <c r="H2632" t="s">
        <v>987</v>
      </c>
      <c r="I2632" t="s">
        <v>7233</v>
      </c>
      <c r="J2632" t="s">
        <v>1024</v>
      </c>
      <c r="K2632" t="s">
        <v>3352</v>
      </c>
      <c r="N2632" s="30"/>
      <c r="P2632" s="30"/>
      <c r="Q2632" s="30"/>
      <c r="R2632" s="30"/>
      <c r="S2632" s="30"/>
    </row>
    <row r="2633" spans="1:19" x14ac:dyDescent="0.25">
      <c r="A2633" t="s">
        <v>2694</v>
      </c>
      <c r="B2633" t="s">
        <v>2954</v>
      </c>
      <c r="C2633" t="s">
        <v>665</v>
      </c>
      <c r="D2633" t="str">
        <f>VLOOKUP(C2633,'Programas-Mestrado'!$C:$D,2,0)</f>
        <v>PPGEQ</v>
      </c>
      <c r="E2633" t="s">
        <v>517</v>
      </c>
      <c r="F2633" s="10">
        <v>43922</v>
      </c>
      <c r="G2633" s="10">
        <v>45351</v>
      </c>
      <c r="H2633" t="s">
        <v>987</v>
      </c>
      <c r="I2633" t="s">
        <v>7233</v>
      </c>
      <c r="J2633" t="s">
        <v>1025</v>
      </c>
      <c r="K2633" t="s">
        <v>3352</v>
      </c>
      <c r="N2633" s="30"/>
      <c r="P2633" s="30"/>
      <c r="Q2633" s="30"/>
      <c r="R2633" s="30"/>
      <c r="S2633" s="30"/>
    </row>
    <row r="2634" spans="1:19" x14ac:dyDescent="0.25">
      <c r="A2634" t="s">
        <v>2695</v>
      </c>
      <c r="B2634" t="s">
        <v>2955</v>
      </c>
      <c r="C2634" t="s">
        <v>665</v>
      </c>
      <c r="D2634" t="str">
        <f>VLOOKUP(C2634,'Programas-Mestrado'!$C:$D,2,0)</f>
        <v>PPGEQ</v>
      </c>
      <c r="E2634" t="s">
        <v>517</v>
      </c>
      <c r="F2634" s="10">
        <v>43525</v>
      </c>
      <c r="G2634" s="10">
        <v>44651</v>
      </c>
      <c r="H2634" t="s">
        <v>987</v>
      </c>
      <c r="I2634" t="s">
        <v>7233</v>
      </c>
      <c r="J2634" t="s">
        <v>1025</v>
      </c>
      <c r="K2634" t="s">
        <v>3352</v>
      </c>
      <c r="N2634" s="30"/>
      <c r="P2634" s="30"/>
      <c r="Q2634" s="30"/>
      <c r="R2634" s="30"/>
      <c r="S2634" s="30"/>
    </row>
    <row r="2635" spans="1:19" x14ac:dyDescent="0.25">
      <c r="A2635" t="s">
        <v>2697</v>
      </c>
      <c r="B2635" t="s">
        <v>2957</v>
      </c>
      <c r="C2635" t="s">
        <v>665</v>
      </c>
      <c r="D2635" t="str">
        <f>VLOOKUP(C2635,'Programas-Mestrado'!$C:$D,2,0)</f>
        <v>PPGEQ</v>
      </c>
      <c r="E2635" t="s">
        <v>517</v>
      </c>
      <c r="F2635" s="10">
        <v>43525</v>
      </c>
      <c r="G2635" s="10">
        <v>44620</v>
      </c>
      <c r="H2635" t="s">
        <v>987</v>
      </c>
      <c r="I2635" t="s">
        <v>7233</v>
      </c>
      <c r="J2635" t="s">
        <v>1025</v>
      </c>
      <c r="K2635" t="s">
        <v>3352</v>
      </c>
      <c r="N2635" s="30"/>
      <c r="P2635" s="30"/>
      <c r="Q2635" s="30"/>
      <c r="R2635" s="30"/>
      <c r="S2635" s="30"/>
    </row>
    <row r="2636" spans="1:19" x14ac:dyDescent="0.25">
      <c r="A2636" t="s">
        <v>2698</v>
      </c>
      <c r="B2636" t="s">
        <v>2958</v>
      </c>
      <c r="C2636" t="s">
        <v>665</v>
      </c>
      <c r="D2636" t="str">
        <f>VLOOKUP(C2636,'Programas-Mestrado'!$C:$D,2,0)</f>
        <v>PPGEQ</v>
      </c>
      <c r="E2636" t="s">
        <v>517</v>
      </c>
      <c r="F2636" s="10">
        <v>43525</v>
      </c>
      <c r="G2636" s="10">
        <v>44742</v>
      </c>
      <c r="H2636" t="s">
        <v>987</v>
      </c>
      <c r="I2636" t="s">
        <v>7233</v>
      </c>
      <c r="J2636" t="s">
        <v>1025</v>
      </c>
      <c r="K2636" t="s">
        <v>3352</v>
      </c>
      <c r="N2636" s="30"/>
      <c r="P2636" s="30"/>
      <c r="Q2636" s="30"/>
      <c r="R2636" s="30"/>
      <c r="S2636" s="30"/>
    </row>
    <row r="2637" spans="1:19" x14ac:dyDescent="0.25">
      <c r="A2637" t="s">
        <v>2699</v>
      </c>
      <c r="B2637" t="s">
        <v>2959</v>
      </c>
      <c r="C2637" t="s">
        <v>665</v>
      </c>
      <c r="D2637" t="str">
        <f>VLOOKUP(C2637,'Programas-Mestrado'!$C:$D,2,0)</f>
        <v>PPGEQ</v>
      </c>
      <c r="E2637" t="s">
        <v>517</v>
      </c>
      <c r="F2637" s="10">
        <v>43891</v>
      </c>
      <c r="G2637" s="10">
        <v>45322</v>
      </c>
      <c r="H2637" t="s">
        <v>987</v>
      </c>
      <c r="I2637" t="s">
        <v>7233</v>
      </c>
      <c r="J2637" t="s">
        <v>1024</v>
      </c>
      <c r="K2637" t="s">
        <v>3352</v>
      </c>
      <c r="N2637" s="30"/>
      <c r="P2637" s="30"/>
      <c r="Q2637" s="30"/>
      <c r="R2637" s="30"/>
      <c r="S2637" s="30"/>
    </row>
    <row r="2638" spans="1:19" x14ac:dyDescent="0.25">
      <c r="A2638" t="s">
        <v>2700</v>
      </c>
      <c r="B2638" t="s">
        <v>2960</v>
      </c>
      <c r="C2638" t="s">
        <v>665</v>
      </c>
      <c r="D2638" t="str">
        <f>VLOOKUP(C2638,'Programas-Mestrado'!$C:$D,2,0)</f>
        <v>PPGEQ</v>
      </c>
      <c r="E2638" t="s">
        <v>517</v>
      </c>
      <c r="F2638" s="10">
        <v>43922</v>
      </c>
      <c r="G2638" s="10">
        <v>45169</v>
      </c>
      <c r="H2638" t="s">
        <v>987</v>
      </c>
      <c r="I2638" t="s">
        <v>7233</v>
      </c>
      <c r="J2638" t="s">
        <v>1027</v>
      </c>
      <c r="K2638" t="s">
        <v>3352</v>
      </c>
      <c r="N2638" s="30"/>
      <c r="P2638" s="30"/>
      <c r="Q2638" s="30"/>
      <c r="R2638" s="30"/>
      <c r="S2638" s="30"/>
    </row>
    <row r="2639" spans="1:19" x14ac:dyDescent="0.25">
      <c r="A2639" t="s">
        <v>3165</v>
      </c>
      <c r="B2639" t="s">
        <v>3313</v>
      </c>
      <c r="C2639" t="s">
        <v>665</v>
      </c>
      <c r="D2639" t="str">
        <f>VLOOKUP(C2639,'Programas-Mestrado'!$C:$D,2,0)</f>
        <v>PPGEQ</v>
      </c>
      <c r="E2639" t="s">
        <v>517</v>
      </c>
      <c r="F2639" s="10">
        <v>43525</v>
      </c>
      <c r="G2639" s="10">
        <v>43861</v>
      </c>
      <c r="H2639" t="s">
        <v>987</v>
      </c>
      <c r="I2639" t="s">
        <v>7233</v>
      </c>
      <c r="J2639" t="s">
        <v>1026</v>
      </c>
      <c r="K2639" t="s">
        <v>3352</v>
      </c>
      <c r="N2639" s="30"/>
      <c r="P2639" s="30"/>
      <c r="Q2639" s="30"/>
      <c r="R2639" s="30"/>
      <c r="S2639" s="30"/>
    </row>
    <row r="2640" spans="1:19" x14ac:dyDescent="0.25">
      <c r="A2640" t="s">
        <v>5691</v>
      </c>
      <c r="B2640" t="s">
        <v>5890</v>
      </c>
      <c r="C2640" t="s">
        <v>665</v>
      </c>
      <c r="D2640" t="str">
        <f>VLOOKUP(C2640,'Programas-Mestrado'!$C:$D,2,0)</f>
        <v>PPGEQ</v>
      </c>
      <c r="E2640" t="s">
        <v>517</v>
      </c>
      <c r="F2640" s="10">
        <v>43525</v>
      </c>
      <c r="G2640" s="10">
        <v>44985</v>
      </c>
      <c r="H2640" t="s">
        <v>987</v>
      </c>
      <c r="I2640" t="s">
        <v>7233</v>
      </c>
      <c r="J2640" t="s">
        <v>1025</v>
      </c>
      <c r="K2640" t="s">
        <v>3352</v>
      </c>
      <c r="N2640" s="30"/>
      <c r="P2640" s="30"/>
      <c r="Q2640" s="30"/>
      <c r="R2640" s="30"/>
      <c r="S2640" s="30"/>
    </row>
    <row r="2641" spans="1:19" x14ac:dyDescent="0.25">
      <c r="A2641" t="s">
        <v>2702</v>
      </c>
      <c r="B2641" t="s">
        <v>2962</v>
      </c>
      <c r="C2641" t="s">
        <v>665</v>
      </c>
      <c r="D2641" t="str">
        <f>VLOOKUP(C2641,'Programas-Mestrado'!$C:$D,2,0)</f>
        <v>PPGEQ</v>
      </c>
      <c r="E2641" t="s">
        <v>517</v>
      </c>
      <c r="F2641" s="10">
        <v>43525</v>
      </c>
      <c r="G2641" s="10">
        <v>44561</v>
      </c>
      <c r="H2641" t="s">
        <v>987</v>
      </c>
      <c r="I2641" t="s">
        <v>7233</v>
      </c>
      <c r="J2641" t="s">
        <v>1026</v>
      </c>
      <c r="K2641" t="s">
        <v>3352</v>
      </c>
      <c r="N2641" s="30"/>
      <c r="P2641" s="30"/>
      <c r="Q2641" s="30"/>
      <c r="R2641" s="30"/>
      <c r="S2641" s="30"/>
    </row>
    <row r="2642" spans="1:19" x14ac:dyDescent="0.25">
      <c r="A2642" t="s">
        <v>2703</v>
      </c>
      <c r="B2642" t="s">
        <v>2963</v>
      </c>
      <c r="C2642" t="s">
        <v>665</v>
      </c>
      <c r="D2642" t="str">
        <f>VLOOKUP(C2642,'Programas-Mestrado'!$C:$D,2,0)</f>
        <v>PPGEQ</v>
      </c>
      <c r="E2642" t="s">
        <v>517</v>
      </c>
      <c r="F2642" s="10">
        <v>43525</v>
      </c>
      <c r="G2642" s="10">
        <v>44316</v>
      </c>
      <c r="H2642" t="s">
        <v>987</v>
      </c>
      <c r="I2642" t="s">
        <v>7233</v>
      </c>
      <c r="J2642" t="s">
        <v>1024</v>
      </c>
      <c r="K2642" t="s">
        <v>3352</v>
      </c>
      <c r="N2642" s="30"/>
      <c r="P2642" s="30"/>
      <c r="Q2642" s="30"/>
      <c r="R2642" s="30"/>
      <c r="S2642" s="30"/>
    </row>
    <row r="2643" spans="1:19" x14ac:dyDescent="0.25">
      <c r="A2643" t="s">
        <v>2705</v>
      </c>
      <c r="B2643" t="s">
        <v>2965</v>
      </c>
      <c r="C2643" t="s">
        <v>665</v>
      </c>
      <c r="D2643" t="str">
        <f>VLOOKUP(C2643,'Programas-Mestrado'!$C:$D,2,0)</f>
        <v>PPGEQ</v>
      </c>
      <c r="E2643" t="s">
        <v>517</v>
      </c>
      <c r="F2643" s="10">
        <v>43891</v>
      </c>
      <c r="G2643" s="10">
        <v>45351</v>
      </c>
      <c r="H2643" t="s">
        <v>987</v>
      </c>
      <c r="I2643" t="s">
        <v>7233</v>
      </c>
      <c r="J2643" t="s">
        <v>1025</v>
      </c>
      <c r="K2643" t="s">
        <v>3352</v>
      </c>
      <c r="N2643" s="30"/>
      <c r="P2643" s="30"/>
      <c r="Q2643" s="30"/>
      <c r="R2643" s="30"/>
      <c r="S2643" s="30"/>
    </row>
    <row r="2644" spans="1:19" x14ac:dyDescent="0.25">
      <c r="A2644" t="s">
        <v>3739</v>
      </c>
      <c r="B2644" t="s">
        <v>5891</v>
      </c>
      <c r="C2644" t="s">
        <v>665</v>
      </c>
      <c r="D2644" t="str">
        <f>VLOOKUP(C2644,'Programas-Mestrado'!$C:$D,2,0)</f>
        <v>PPGEQ</v>
      </c>
      <c r="E2644" t="s">
        <v>258</v>
      </c>
      <c r="F2644" s="10">
        <v>44256</v>
      </c>
      <c r="G2644" s="10">
        <v>44985</v>
      </c>
      <c r="H2644" t="s">
        <v>987</v>
      </c>
      <c r="I2644" t="s">
        <v>7233</v>
      </c>
      <c r="J2644" t="s">
        <v>1029</v>
      </c>
      <c r="K2644" t="s">
        <v>3352</v>
      </c>
      <c r="N2644" s="30"/>
      <c r="P2644" s="30"/>
      <c r="Q2644" s="30"/>
      <c r="R2644" s="30"/>
      <c r="S2644" s="30"/>
    </row>
    <row r="2645" spans="1:19" x14ac:dyDescent="0.25">
      <c r="A2645" t="s">
        <v>3919</v>
      </c>
      <c r="B2645" t="s">
        <v>5892</v>
      </c>
      <c r="C2645" t="s">
        <v>665</v>
      </c>
      <c r="D2645" t="str">
        <f>VLOOKUP(C2645,'Programas-Mestrado'!$C:$D,2,0)</f>
        <v>PPGEQ</v>
      </c>
      <c r="E2645" t="s">
        <v>258</v>
      </c>
      <c r="F2645" s="10">
        <v>44348</v>
      </c>
      <c r="G2645" s="10">
        <v>44985</v>
      </c>
      <c r="H2645" t="s">
        <v>987</v>
      </c>
      <c r="I2645" t="s">
        <v>7233</v>
      </c>
      <c r="J2645" t="s">
        <v>1029</v>
      </c>
      <c r="K2645" t="s">
        <v>3352</v>
      </c>
      <c r="N2645" s="30"/>
      <c r="P2645" s="30"/>
      <c r="Q2645" s="30"/>
      <c r="R2645" s="30"/>
      <c r="S2645" s="30"/>
    </row>
    <row r="2646" spans="1:19" x14ac:dyDescent="0.25">
      <c r="A2646" t="s">
        <v>4373</v>
      </c>
      <c r="B2646" t="s">
        <v>4488</v>
      </c>
      <c r="C2646" t="s">
        <v>665</v>
      </c>
      <c r="D2646" t="str">
        <f>VLOOKUP(C2646,'Programas-Mestrado'!$C:$D,2,0)</f>
        <v>PPGEQ</v>
      </c>
      <c r="E2646" t="s">
        <v>258</v>
      </c>
      <c r="F2646" s="10">
        <v>44621</v>
      </c>
      <c r="G2646" s="10">
        <v>44834</v>
      </c>
      <c r="H2646" t="s">
        <v>987</v>
      </c>
      <c r="I2646" t="s">
        <v>7233</v>
      </c>
      <c r="J2646" t="s">
        <v>1026</v>
      </c>
      <c r="K2646" t="s">
        <v>3352</v>
      </c>
      <c r="N2646" s="30"/>
      <c r="P2646" s="30"/>
      <c r="Q2646" s="30"/>
      <c r="R2646" s="30"/>
      <c r="S2646" s="30"/>
    </row>
    <row r="2647" spans="1:19" x14ac:dyDescent="0.25">
      <c r="A2647" t="s">
        <v>4374</v>
      </c>
      <c r="B2647" t="s">
        <v>4489</v>
      </c>
      <c r="C2647" t="s">
        <v>665</v>
      </c>
      <c r="D2647" t="str">
        <f>VLOOKUP(C2647,'Programas-Mestrado'!$C:$D,2,0)</f>
        <v>PPGEQ</v>
      </c>
      <c r="E2647" t="s">
        <v>258</v>
      </c>
      <c r="F2647" s="10">
        <v>44621</v>
      </c>
      <c r="G2647" s="10">
        <v>45351</v>
      </c>
      <c r="H2647" t="s">
        <v>987</v>
      </c>
      <c r="I2647" t="s">
        <v>7233</v>
      </c>
      <c r="J2647" t="s">
        <v>1024</v>
      </c>
      <c r="K2647" t="s">
        <v>3352</v>
      </c>
      <c r="N2647" s="30"/>
      <c r="P2647" s="30"/>
      <c r="Q2647" s="30"/>
      <c r="R2647" s="30"/>
      <c r="S2647" s="30"/>
    </row>
    <row r="2648" spans="1:19" x14ac:dyDescent="0.25">
      <c r="A2648" t="s">
        <v>4008</v>
      </c>
      <c r="B2648" t="s">
        <v>5893</v>
      </c>
      <c r="C2648" t="s">
        <v>665</v>
      </c>
      <c r="D2648" t="str">
        <f>VLOOKUP(C2648,'Programas-Mestrado'!$C:$D,2,0)</f>
        <v>PPGEQ</v>
      </c>
      <c r="E2648" t="s">
        <v>258</v>
      </c>
      <c r="F2648" s="10">
        <v>44409</v>
      </c>
      <c r="G2648" s="10">
        <v>44985</v>
      </c>
      <c r="H2648" t="s">
        <v>987</v>
      </c>
      <c r="I2648" t="s">
        <v>7233</v>
      </c>
      <c r="J2648" t="s">
        <v>1029</v>
      </c>
      <c r="K2648" t="s">
        <v>3352</v>
      </c>
      <c r="N2648" s="30"/>
      <c r="P2648" s="30"/>
      <c r="Q2648" s="30"/>
      <c r="R2648" s="30"/>
      <c r="S2648" s="30"/>
    </row>
    <row r="2649" spans="1:19" x14ac:dyDescent="0.25">
      <c r="A2649" t="s">
        <v>5357</v>
      </c>
      <c r="B2649" t="s">
        <v>5511</v>
      </c>
      <c r="C2649" t="s">
        <v>665</v>
      </c>
      <c r="D2649" t="str">
        <f>VLOOKUP(C2649,'Programas-Mestrado'!$C:$D,2,0)</f>
        <v>PPGEQ</v>
      </c>
      <c r="E2649" t="s">
        <v>258</v>
      </c>
      <c r="F2649" s="10">
        <v>44986</v>
      </c>
      <c r="G2649" s="10">
        <v>45260</v>
      </c>
      <c r="H2649" t="s">
        <v>987</v>
      </c>
      <c r="I2649" t="s">
        <v>7233</v>
      </c>
      <c r="J2649" t="s">
        <v>1026</v>
      </c>
      <c r="K2649" t="s">
        <v>3352</v>
      </c>
      <c r="N2649" s="30"/>
      <c r="P2649" s="30"/>
      <c r="Q2649" s="30"/>
      <c r="R2649" s="30"/>
      <c r="S2649" s="30"/>
    </row>
    <row r="2650" spans="1:19" x14ac:dyDescent="0.25">
      <c r="A2650" t="s">
        <v>4546</v>
      </c>
      <c r="B2650" t="s">
        <v>4604</v>
      </c>
      <c r="C2650" t="s">
        <v>665</v>
      </c>
      <c r="D2650" t="str">
        <f>VLOOKUP(C2650,'Programas-Mestrado'!$C:$D,2,0)</f>
        <v>PPGEQ</v>
      </c>
      <c r="E2650" t="s">
        <v>258</v>
      </c>
      <c r="F2650" s="10">
        <v>44621</v>
      </c>
      <c r="G2650" s="10">
        <v>44742</v>
      </c>
      <c r="H2650" t="s">
        <v>987</v>
      </c>
      <c r="I2650" t="s">
        <v>7233</v>
      </c>
      <c r="J2650" t="s">
        <v>1030</v>
      </c>
      <c r="K2650" t="s">
        <v>3352</v>
      </c>
      <c r="N2650" s="30"/>
      <c r="P2650" s="30"/>
      <c r="Q2650" s="30"/>
      <c r="R2650" s="30"/>
      <c r="S2650" s="30"/>
    </row>
    <row r="2651" spans="1:19" x14ac:dyDescent="0.25">
      <c r="A2651" t="s">
        <v>5358</v>
      </c>
      <c r="B2651" t="s">
        <v>5512</v>
      </c>
      <c r="C2651" t="s">
        <v>665</v>
      </c>
      <c r="D2651" t="str">
        <f>VLOOKUP(C2651,'Programas-Mestrado'!$C:$D,2,0)</f>
        <v>PPGEQ</v>
      </c>
      <c r="E2651" t="s">
        <v>258</v>
      </c>
      <c r="F2651" s="10">
        <v>44986</v>
      </c>
      <c r="G2651" s="10">
        <v>45016</v>
      </c>
      <c r="H2651" t="s">
        <v>987</v>
      </c>
      <c r="I2651" t="s">
        <v>7233</v>
      </c>
      <c r="J2651" t="s">
        <v>1027</v>
      </c>
      <c r="K2651" t="s">
        <v>3352</v>
      </c>
      <c r="N2651" s="30"/>
      <c r="P2651" s="30"/>
      <c r="Q2651" s="30"/>
      <c r="R2651" s="30"/>
      <c r="S2651" s="30"/>
    </row>
    <row r="2652" spans="1:19" x14ac:dyDescent="0.25">
      <c r="A2652" t="s">
        <v>4375</v>
      </c>
      <c r="B2652" t="s">
        <v>4490</v>
      </c>
      <c r="C2652" t="s">
        <v>665</v>
      </c>
      <c r="D2652" t="str">
        <f>VLOOKUP(C2652,'Programas-Mestrado'!$C:$D,2,0)</f>
        <v>PPGEQ</v>
      </c>
      <c r="E2652" t="s">
        <v>258</v>
      </c>
      <c r="F2652" s="10">
        <v>44621</v>
      </c>
      <c r="G2652" s="10">
        <v>45351</v>
      </c>
      <c r="H2652" t="s">
        <v>987</v>
      </c>
      <c r="I2652" t="s">
        <v>7233</v>
      </c>
      <c r="J2652" t="s">
        <v>1024</v>
      </c>
      <c r="K2652" t="s">
        <v>3352</v>
      </c>
      <c r="N2652" s="30"/>
      <c r="P2652" s="30"/>
      <c r="Q2652" s="30"/>
      <c r="R2652" s="30"/>
      <c r="S2652" s="30"/>
    </row>
    <row r="2653" spans="1:19" x14ac:dyDescent="0.25">
      <c r="A2653" t="s">
        <v>2706</v>
      </c>
      <c r="B2653" t="s">
        <v>2966</v>
      </c>
      <c r="C2653" t="s">
        <v>665</v>
      </c>
      <c r="D2653" t="str">
        <f>VLOOKUP(C2653,'Programas-Mestrado'!$C:$D,2,0)</f>
        <v>PPGEQ</v>
      </c>
      <c r="E2653" t="s">
        <v>258</v>
      </c>
      <c r="F2653" s="10">
        <v>43678</v>
      </c>
      <c r="G2653" s="10">
        <v>44255</v>
      </c>
      <c r="H2653" t="s">
        <v>987</v>
      </c>
      <c r="I2653" t="s">
        <v>7233</v>
      </c>
      <c r="J2653" t="s">
        <v>1024</v>
      </c>
      <c r="K2653" t="s">
        <v>3352</v>
      </c>
      <c r="N2653" s="30"/>
      <c r="P2653" s="30"/>
      <c r="Q2653" s="30"/>
      <c r="R2653" s="30"/>
      <c r="S2653" s="30"/>
    </row>
    <row r="2654" spans="1:19" x14ac:dyDescent="0.25">
      <c r="A2654" t="s">
        <v>4376</v>
      </c>
      <c r="B2654" t="s">
        <v>4491</v>
      </c>
      <c r="C2654" t="s">
        <v>665</v>
      </c>
      <c r="D2654" t="str">
        <f>VLOOKUP(C2654,'Programas-Mestrado'!$C:$D,2,0)</f>
        <v>PPGEQ</v>
      </c>
      <c r="E2654" t="s">
        <v>258</v>
      </c>
      <c r="F2654" s="10">
        <v>44621</v>
      </c>
      <c r="G2654" s="10">
        <v>44834</v>
      </c>
      <c r="H2654" t="s">
        <v>987</v>
      </c>
      <c r="I2654" t="s">
        <v>7233</v>
      </c>
      <c r="J2654" t="s">
        <v>1026</v>
      </c>
      <c r="K2654" t="s">
        <v>3352</v>
      </c>
      <c r="N2654" s="30"/>
      <c r="P2654" s="30"/>
      <c r="Q2654" s="30"/>
      <c r="R2654" s="30"/>
      <c r="S2654" s="30"/>
    </row>
    <row r="2655" spans="1:19" x14ac:dyDescent="0.25">
      <c r="A2655" t="s">
        <v>4846</v>
      </c>
      <c r="B2655" t="s">
        <v>4852</v>
      </c>
      <c r="C2655" t="s">
        <v>665</v>
      </c>
      <c r="D2655" t="str">
        <f>VLOOKUP(C2655,'Programas-Mestrado'!$C:$D,2,0)</f>
        <v>PPGEQ</v>
      </c>
      <c r="E2655" t="s">
        <v>258</v>
      </c>
      <c r="F2655" s="10">
        <v>44743</v>
      </c>
      <c r="G2655" s="10">
        <v>45351</v>
      </c>
      <c r="H2655" t="s">
        <v>987</v>
      </c>
      <c r="I2655" t="s">
        <v>7233</v>
      </c>
      <c r="J2655" t="s">
        <v>1024</v>
      </c>
      <c r="K2655" t="s">
        <v>3352</v>
      </c>
      <c r="N2655" s="30"/>
      <c r="P2655" s="30"/>
      <c r="Q2655" s="30"/>
      <c r="R2655" s="30"/>
      <c r="S2655" s="30"/>
    </row>
    <row r="2656" spans="1:19" x14ac:dyDescent="0.25">
      <c r="A2656" t="s">
        <v>4547</v>
      </c>
      <c r="B2656" t="s">
        <v>4605</v>
      </c>
      <c r="C2656" t="s">
        <v>665</v>
      </c>
      <c r="D2656" t="str">
        <f>VLOOKUP(C2656,'Programas-Mestrado'!$C:$D,2,0)</f>
        <v>PPGEQ</v>
      </c>
      <c r="E2656" t="s">
        <v>258</v>
      </c>
      <c r="F2656" s="10">
        <v>44621</v>
      </c>
      <c r="G2656" s="10">
        <v>44742</v>
      </c>
      <c r="H2656" t="s">
        <v>987</v>
      </c>
      <c r="I2656" t="s">
        <v>7233</v>
      </c>
      <c r="J2656" t="s">
        <v>1030</v>
      </c>
      <c r="K2656" t="s">
        <v>3352</v>
      </c>
      <c r="N2656" s="30"/>
      <c r="P2656" s="30"/>
      <c r="Q2656" s="30"/>
      <c r="R2656" s="30"/>
      <c r="S2656" s="30"/>
    </row>
    <row r="2657" spans="1:19" x14ac:dyDescent="0.25">
      <c r="A2657" t="s">
        <v>5692</v>
      </c>
      <c r="B2657" t="s">
        <v>5894</v>
      </c>
      <c r="C2657" t="s">
        <v>665</v>
      </c>
      <c r="D2657" t="str">
        <f>VLOOKUP(C2657,'Programas-Mestrado'!$C:$D,2,0)</f>
        <v>PPGEQ</v>
      </c>
      <c r="E2657" t="s">
        <v>258</v>
      </c>
      <c r="F2657" s="10">
        <v>44409</v>
      </c>
      <c r="G2657" s="10">
        <v>44985</v>
      </c>
      <c r="H2657" t="s">
        <v>987</v>
      </c>
      <c r="I2657" t="s">
        <v>7233</v>
      </c>
      <c r="J2657" t="s">
        <v>1029</v>
      </c>
      <c r="K2657" t="s">
        <v>3352</v>
      </c>
      <c r="N2657" s="30"/>
      <c r="P2657" s="30"/>
      <c r="Q2657" s="30"/>
      <c r="R2657" s="30"/>
      <c r="S2657" s="30"/>
    </row>
    <row r="2658" spans="1:19" x14ac:dyDescent="0.25">
      <c r="A2658" t="s">
        <v>3740</v>
      </c>
      <c r="B2658" t="s">
        <v>3780</v>
      </c>
      <c r="C2658" t="s">
        <v>665</v>
      </c>
      <c r="D2658" t="str">
        <f>VLOOKUP(C2658,'Programas-Mestrado'!$C:$D,2,0)</f>
        <v>PPGEQ</v>
      </c>
      <c r="E2658" t="s">
        <v>258</v>
      </c>
      <c r="F2658" s="10">
        <v>44256</v>
      </c>
      <c r="G2658" s="10">
        <v>44408</v>
      </c>
      <c r="H2658" t="s">
        <v>987</v>
      </c>
      <c r="I2658" t="s">
        <v>7233</v>
      </c>
      <c r="J2658" t="s">
        <v>1026</v>
      </c>
      <c r="K2658" t="s">
        <v>3352</v>
      </c>
      <c r="N2658" s="30"/>
      <c r="P2658" s="30"/>
      <c r="Q2658" s="30"/>
      <c r="R2658" s="30"/>
      <c r="S2658" s="30"/>
    </row>
    <row r="2659" spans="1:19" x14ac:dyDescent="0.25">
      <c r="A2659" t="s">
        <v>4377</v>
      </c>
      <c r="B2659" t="s">
        <v>4492</v>
      </c>
      <c r="C2659" t="s">
        <v>665</v>
      </c>
      <c r="D2659" t="str">
        <f>VLOOKUP(C2659,'Programas-Mestrado'!$C:$D,2,0)</f>
        <v>PPGEQ</v>
      </c>
      <c r="E2659" t="s">
        <v>258</v>
      </c>
      <c r="F2659" s="10">
        <v>44621</v>
      </c>
      <c r="G2659" s="10">
        <v>44773</v>
      </c>
      <c r="H2659" t="s">
        <v>987</v>
      </c>
      <c r="I2659" t="s">
        <v>7233</v>
      </c>
      <c r="J2659" t="s">
        <v>1025</v>
      </c>
      <c r="K2659" t="s">
        <v>3352</v>
      </c>
      <c r="N2659" s="30"/>
      <c r="P2659" s="30"/>
      <c r="Q2659" s="30"/>
      <c r="R2659" s="30"/>
      <c r="S2659" s="30"/>
    </row>
    <row r="2660" spans="1:19" x14ac:dyDescent="0.25">
      <c r="A2660" t="s">
        <v>3626</v>
      </c>
      <c r="B2660" t="s">
        <v>5895</v>
      </c>
      <c r="C2660" t="s">
        <v>665</v>
      </c>
      <c r="D2660" t="str">
        <f>VLOOKUP(C2660,'Programas-Mestrado'!$C:$D,2,0)</f>
        <v>PPGEQ</v>
      </c>
      <c r="E2660" t="s">
        <v>258</v>
      </c>
      <c r="F2660" s="10">
        <v>44256</v>
      </c>
      <c r="G2660" s="10">
        <v>44985</v>
      </c>
      <c r="H2660" t="s">
        <v>987</v>
      </c>
      <c r="I2660" t="s">
        <v>7233</v>
      </c>
      <c r="J2660" t="s">
        <v>1029</v>
      </c>
      <c r="K2660" t="s">
        <v>3352</v>
      </c>
      <c r="N2660" s="30"/>
      <c r="P2660" s="30"/>
      <c r="Q2660" s="30"/>
      <c r="R2660" s="30"/>
      <c r="S2660" s="30"/>
    </row>
    <row r="2661" spans="1:19" x14ac:dyDescent="0.25">
      <c r="A2661" t="s">
        <v>3741</v>
      </c>
      <c r="B2661" t="s">
        <v>3781</v>
      </c>
      <c r="C2661" t="s">
        <v>665</v>
      </c>
      <c r="D2661" t="str">
        <f>VLOOKUP(C2661,'Programas-Mestrado'!$C:$D,2,0)</f>
        <v>PPGEQ</v>
      </c>
      <c r="E2661" t="s">
        <v>258</v>
      </c>
      <c r="F2661" s="10">
        <v>44256</v>
      </c>
      <c r="G2661" s="10">
        <v>44834</v>
      </c>
      <c r="H2661" t="s">
        <v>987</v>
      </c>
      <c r="I2661" t="s">
        <v>7233</v>
      </c>
      <c r="J2661" t="s">
        <v>1025</v>
      </c>
      <c r="K2661" t="s">
        <v>3352</v>
      </c>
      <c r="N2661" s="30"/>
      <c r="P2661" s="30"/>
      <c r="Q2661" s="30"/>
      <c r="R2661" s="30"/>
      <c r="S2661" s="30"/>
    </row>
    <row r="2662" spans="1:19" x14ac:dyDescent="0.25">
      <c r="A2662" t="s">
        <v>2707</v>
      </c>
      <c r="B2662" t="s">
        <v>2967</v>
      </c>
      <c r="C2662" t="s">
        <v>665</v>
      </c>
      <c r="D2662" t="str">
        <f>VLOOKUP(C2662,'Programas-Mestrado'!$C:$D,2,0)</f>
        <v>PPGEQ</v>
      </c>
      <c r="E2662" t="s">
        <v>258</v>
      </c>
      <c r="F2662" s="10">
        <v>43891</v>
      </c>
      <c r="G2662" s="10">
        <v>44347</v>
      </c>
      <c r="H2662" t="s">
        <v>987</v>
      </c>
      <c r="I2662" t="s">
        <v>7233</v>
      </c>
      <c r="J2662" t="s">
        <v>1026</v>
      </c>
      <c r="K2662" t="s">
        <v>3352</v>
      </c>
      <c r="N2662" s="30"/>
      <c r="P2662" s="30"/>
      <c r="Q2662" s="30"/>
      <c r="R2662" s="30"/>
      <c r="S2662" s="30"/>
    </row>
    <row r="2663" spans="1:19" x14ac:dyDescent="0.25">
      <c r="A2663" t="s">
        <v>2708</v>
      </c>
      <c r="B2663" t="s">
        <v>2968</v>
      </c>
      <c r="C2663" t="s">
        <v>665</v>
      </c>
      <c r="D2663" t="str">
        <f>VLOOKUP(C2663,'Programas-Mestrado'!$C:$D,2,0)</f>
        <v>PPGEQ</v>
      </c>
      <c r="E2663" t="s">
        <v>258</v>
      </c>
      <c r="F2663" s="10">
        <v>43525</v>
      </c>
      <c r="G2663" s="10">
        <v>44316</v>
      </c>
      <c r="H2663" t="s">
        <v>987</v>
      </c>
      <c r="I2663" t="s">
        <v>7233</v>
      </c>
      <c r="J2663" t="s">
        <v>1024</v>
      </c>
      <c r="K2663" t="s">
        <v>3352</v>
      </c>
      <c r="N2663" s="30"/>
      <c r="P2663" s="30"/>
      <c r="Q2663" s="30"/>
      <c r="R2663" s="30"/>
      <c r="S2663" s="30"/>
    </row>
    <row r="2664" spans="1:19" x14ac:dyDescent="0.25">
      <c r="A2664" t="s">
        <v>4378</v>
      </c>
      <c r="B2664" t="s">
        <v>4493</v>
      </c>
      <c r="C2664" t="s">
        <v>665</v>
      </c>
      <c r="D2664" t="str">
        <f>VLOOKUP(C2664,'Programas-Mestrado'!$C:$D,2,0)</f>
        <v>PPGEQ</v>
      </c>
      <c r="E2664" t="s">
        <v>258</v>
      </c>
      <c r="F2664" s="10">
        <v>44621</v>
      </c>
      <c r="G2664" s="10">
        <v>44834</v>
      </c>
      <c r="H2664" t="s">
        <v>987</v>
      </c>
      <c r="I2664" t="s">
        <v>7233</v>
      </c>
      <c r="J2664" t="s">
        <v>1026</v>
      </c>
      <c r="K2664" t="s">
        <v>3352</v>
      </c>
      <c r="N2664" s="30"/>
      <c r="P2664" s="30"/>
      <c r="Q2664" s="30"/>
      <c r="R2664" s="30"/>
      <c r="S2664" s="30"/>
    </row>
    <row r="2665" spans="1:19" x14ac:dyDescent="0.25">
      <c r="A2665" t="s">
        <v>6783</v>
      </c>
      <c r="B2665" t="s">
        <v>6937</v>
      </c>
      <c r="C2665" t="s">
        <v>665</v>
      </c>
      <c r="D2665" t="str">
        <f>VLOOKUP(C2665,'Programas-Mestrado'!$C:$D,2,0)</f>
        <v>PPGEQ</v>
      </c>
      <c r="E2665" t="s">
        <v>258</v>
      </c>
      <c r="F2665" s="10">
        <v>45352</v>
      </c>
      <c r="G2665" s="10">
        <v>45473</v>
      </c>
      <c r="H2665" t="s">
        <v>987</v>
      </c>
      <c r="I2665" t="s">
        <v>7233</v>
      </c>
      <c r="J2665" t="s">
        <v>3346</v>
      </c>
      <c r="K2665" t="s">
        <v>3352</v>
      </c>
      <c r="N2665" s="30"/>
      <c r="P2665" s="30"/>
      <c r="Q2665" s="30"/>
      <c r="R2665" s="30"/>
      <c r="S2665" s="30"/>
    </row>
    <row r="2666" spans="1:19" x14ac:dyDescent="0.25">
      <c r="A2666" t="s">
        <v>3166</v>
      </c>
      <c r="B2666" t="s">
        <v>3314</v>
      </c>
      <c r="C2666" t="s">
        <v>665</v>
      </c>
      <c r="D2666" t="str">
        <f>VLOOKUP(C2666,'Programas-Mestrado'!$C:$D,2,0)</f>
        <v>PPGEQ</v>
      </c>
      <c r="E2666" t="s">
        <v>258</v>
      </c>
      <c r="F2666" s="10">
        <v>43525</v>
      </c>
      <c r="G2666" s="10">
        <v>43677</v>
      </c>
      <c r="H2666" t="s">
        <v>987</v>
      </c>
      <c r="I2666" t="s">
        <v>7233</v>
      </c>
      <c r="J2666" t="s">
        <v>1030</v>
      </c>
      <c r="K2666" t="s">
        <v>3352</v>
      </c>
      <c r="N2666" s="30"/>
      <c r="P2666" s="30"/>
      <c r="Q2666" s="30"/>
      <c r="R2666" s="30"/>
      <c r="S2666" s="30"/>
    </row>
    <row r="2667" spans="1:19" x14ac:dyDescent="0.25">
      <c r="A2667" t="s">
        <v>3742</v>
      </c>
      <c r="B2667" t="s">
        <v>3782</v>
      </c>
      <c r="C2667" t="s">
        <v>665</v>
      </c>
      <c r="D2667" t="str">
        <f>VLOOKUP(C2667,'Programas-Mestrado'!$C:$D,2,0)</f>
        <v>PPGEQ</v>
      </c>
      <c r="E2667" t="s">
        <v>258</v>
      </c>
      <c r="F2667" s="10">
        <v>44256</v>
      </c>
      <c r="G2667" s="10">
        <v>44408</v>
      </c>
      <c r="H2667" t="s">
        <v>987</v>
      </c>
      <c r="I2667" t="s">
        <v>7233</v>
      </c>
      <c r="J2667" t="s">
        <v>1026</v>
      </c>
      <c r="K2667" t="s">
        <v>3352</v>
      </c>
      <c r="N2667" s="30"/>
      <c r="P2667" s="30"/>
      <c r="Q2667" s="30"/>
      <c r="R2667" s="30"/>
      <c r="S2667" s="30"/>
    </row>
    <row r="2668" spans="1:19" x14ac:dyDescent="0.25">
      <c r="A2668" t="s">
        <v>3891</v>
      </c>
      <c r="B2668" t="s">
        <v>5896</v>
      </c>
      <c r="C2668" t="s">
        <v>665</v>
      </c>
      <c r="D2668" t="str">
        <f>VLOOKUP(C2668,'Programas-Mestrado'!$C:$D,2,0)</f>
        <v>PPGEQ</v>
      </c>
      <c r="E2668" t="s">
        <v>258</v>
      </c>
      <c r="F2668" s="10">
        <v>44317</v>
      </c>
      <c r="G2668" s="10">
        <v>44985</v>
      </c>
      <c r="H2668" t="s">
        <v>987</v>
      </c>
      <c r="I2668" t="s">
        <v>7233</v>
      </c>
      <c r="J2668" t="s">
        <v>1029</v>
      </c>
      <c r="K2668" t="s">
        <v>3352</v>
      </c>
      <c r="N2668" s="30"/>
      <c r="P2668" s="30"/>
      <c r="Q2668" s="30"/>
      <c r="R2668" s="30"/>
      <c r="S2668" s="30"/>
    </row>
    <row r="2669" spans="1:19" x14ac:dyDescent="0.25">
      <c r="A2669" t="s">
        <v>5360</v>
      </c>
      <c r="B2669" t="s">
        <v>5514</v>
      </c>
      <c r="C2669" t="s">
        <v>665</v>
      </c>
      <c r="D2669" t="str">
        <f>VLOOKUP(C2669,'Programas-Mestrado'!$C:$D,2,0)</f>
        <v>PPGEQ</v>
      </c>
      <c r="E2669" t="s">
        <v>258</v>
      </c>
      <c r="F2669" s="10">
        <v>44986</v>
      </c>
      <c r="G2669" s="10">
        <v>45077</v>
      </c>
      <c r="H2669" t="s">
        <v>987</v>
      </c>
      <c r="I2669" t="s">
        <v>7233</v>
      </c>
      <c r="J2669" t="s">
        <v>3381</v>
      </c>
      <c r="K2669" t="s">
        <v>3352</v>
      </c>
      <c r="N2669" s="30"/>
      <c r="P2669" s="30"/>
      <c r="Q2669" s="30"/>
      <c r="R2669" s="30"/>
      <c r="S2669" s="30"/>
    </row>
    <row r="2670" spans="1:19" x14ac:dyDescent="0.25">
      <c r="A2670" t="s">
        <v>2709</v>
      </c>
      <c r="B2670" t="s">
        <v>2969</v>
      </c>
      <c r="C2670" t="s">
        <v>665</v>
      </c>
      <c r="D2670" t="str">
        <f>VLOOKUP(C2670,'Programas-Mestrado'!$C:$D,2,0)</f>
        <v>PPGEQ</v>
      </c>
      <c r="E2670" t="s">
        <v>258</v>
      </c>
      <c r="F2670" s="10">
        <v>43891</v>
      </c>
      <c r="G2670" s="10">
        <v>44620</v>
      </c>
      <c r="H2670" t="s">
        <v>987</v>
      </c>
      <c r="I2670" t="s">
        <v>7233</v>
      </c>
      <c r="J2670" t="s">
        <v>1024</v>
      </c>
      <c r="K2670" t="s">
        <v>3352</v>
      </c>
      <c r="N2670" s="30"/>
      <c r="P2670" s="30"/>
      <c r="Q2670" s="30"/>
      <c r="R2670" s="30"/>
      <c r="S2670" s="30"/>
    </row>
    <row r="2671" spans="1:19" x14ac:dyDescent="0.25">
      <c r="A2671" t="s">
        <v>3743</v>
      </c>
      <c r="B2671" t="s">
        <v>3783</v>
      </c>
      <c r="C2671" t="s">
        <v>665</v>
      </c>
      <c r="D2671" t="str">
        <f>VLOOKUP(C2671,'Programas-Mestrado'!$C:$D,2,0)</f>
        <v>PPGEQ</v>
      </c>
      <c r="E2671" t="s">
        <v>258</v>
      </c>
      <c r="F2671" s="10">
        <v>44256</v>
      </c>
      <c r="G2671" s="10">
        <v>44408</v>
      </c>
      <c r="H2671" t="s">
        <v>987</v>
      </c>
      <c r="I2671" t="s">
        <v>7233</v>
      </c>
      <c r="J2671" t="s">
        <v>1026</v>
      </c>
      <c r="K2671" t="s">
        <v>3352</v>
      </c>
      <c r="N2671" s="30"/>
      <c r="P2671" s="30"/>
      <c r="Q2671" s="30"/>
      <c r="R2671" s="30"/>
      <c r="S2671" s="30"/>
    </row>
    <row r="2672" spans="1:19" x14ac:dyDescent="0.25">
      <c r="A2672" t="s">
        <v>2737</v>
      </c>
      <c r="B2672" t="s">
        <v>2996</v>
      </c>
      <c r="C2672" t="s">
        <v>569</v>
      </c>
      <c r="D2672" t="str">
        <f>VLOOKUP(C2672,'Programas-Mestrado'!$C:$D,2,0)</f>
        <v>PPGFt</v>
      </c>
      <c r="E2672" t="s">
        <v>258</v>
      </c>
      <c r="F2672" s="10">
        <v>43891</v>
      </c>
      <c r="G2672" s="10">
        <v>44347</v>
      </c>
      <c r="H2672" t="s">
        <v>986</v>
      </c>
      <c r="I2672" t="s">
        <v>7233</v>
      </c>
      <c r="J2672" t="s">
        <v>1024</v>
      </c>
      <c r="K2672" t="s">
        <v>3352</v>
      </c>
      <c r="N2672" s="30"/>
      <c r="P2672" s="30"/>
      <c r="Q2672" s="30"/>
      <c r="R2672" s="30"/>
      <c r="S2672" s="30"/>
    </row>
    <row r="2673" spans="1:19" x14ac:dyDescent="0.25">
      <c r="A2673" t="s">
        <v>3030</v>
      </c>
      <c r="B2673" t="s">
        <v>3046</v>
      </c>
      <c r="C2673" t="s">
        <v>569</v>
      </c>
      <c r="D2673" t="str">
        <f>VLOOKUP(C2673,'Programas-Mestrado'!$C:$D,2,0)</f>
        <v>PPGFt</v>
      </c>
      <c r="E2673" t="s">
        <v>258</v>
      </c>
      <c r="F2673" s="10">
        <v>43525</v>
      </c>
      <c r="G2673" s="10">
        <v>43951</v>
      </c>
      <c r="H2673" t="s">
        <v>986</v>
      </c>
      <c r="I2673" t="s">
        <v>7233</v>
      </c>
      <c r="J2673" t="s">
        <v>1026</v>
      </c>
      <c r="K2673" t="s">
        <v>3352</v>
      </c>
      <c r="N2673" s="30"/>
      <c r="P2673" s="30"/>
      <c r="Q2673" s="30"/>
      <c r="R2673" s="30"/>
      <c r="S2673" s="30"/>
    </row>
    <row r="2674" spans="1:19" x14ac:dyDescent="0.25">
      <c r="A2674" t="s">
        <v>2474</v>
      </c>
      <c r="B2674" t="s">
        <v>2492</v>
      </c>
      <c r="C2674" t="s">
        <v>569</v>
      </c>
      <c r="D2674" t="str">
        <f>VLOOKUP(C2674,'Programas-Mestrado'!$C:$D,2,0)</f>
        <v>PPGFt</v>
      </c>
      <c r="E2674" t="s">
        <v>258</v>
      </c>
      <c r="F2674" s="10">
        <v>43862</v>
      </c>
      <c r="G2674" s="10">
        <v>44012</v>
      </c>
      <c r="H2674" t="s">
        <v>986</v>
      </c>
      <c r="I2674" t="s">
        <v>7233</v>
      </c>
      <c r="J2674" t="s">
        <v>1024</v>
      </c>
      <c r="K2674" t="s">
        <v>3352</v>
      </c>
      <c r="N2674" s="30"/>
      <c r="P2674" s="30"/>
      <c r="Q2674" s="30"/>
      <c r="R2674" s="30"/>
      <c r="S2674" s="30"/>
    </row>
    <row r="2675" spans="1:19" x14ac:dyDescent="0.25">
      <c r="A2675" t="s">
        <v>3031</v>
      </c>
      <c r="B2675" t="s">
        <v>3047</v>
      </c>
      <c r="C2675" t="s">
        <v>569</v>
      </c>
      <c r="D2675" t="str">
        <f>VLOOKUP(C2675,'Programas-Mestrado'!$C:$D,2,0)</f>
        <v>PPGFt</v>
      </c>
      <c r="E2675" t="s">
        <v>258</v>
      </c>
      <c r="F2675" s="10">
        <v>43525</v>
      </c>
      <c r="G2675" s="10">
        <v>43890</v>
      </c>
      <c r="H2675" t="s">
        <v>986</v>
      </c>
      <c r="I2675" t="s">
        <v>7233</v>
      </c>
      <c r="J2675" t="s">
        <v>1024</v>
      </c>
      <c r="K2675" t="s">
        <v>3352</v>
      </c>
      <c r="N2675" s="30"/>
      <c r="P2675" s="30"/>
      <c r="Q2675" s="30"/>
      <c r="R2675" s="30"/>
      <c r="S2675" s="30"/>
    </row>
    <row r="2676" spans="1:19" x14ac:dyDescent="0.25">
      <c r="A2676" t="s">
        <v>2475</v>
      </c>
      <c r="B2676" t="s">
        <v>2493</v>
      </c>
      <c r="C2676" t="s">
        <v>569</v>
      </c>
      <c r="D2676" t="str">
        <f>VLOOKUP(C2676,'Programas-Mestrado'!$C:$D,2,0)</f>
        <v>PPGFt</v>
      </c>
      <c r="E2676" t="s">
        <v>258</v>
      </c>
      <c r="F2676" s="10">
        <v>43739</v>
      </c>
      <c r="G2676" s="10">
        <v>44255</v>
      </c>
      <c r="H2676" t="s">
        <v>986</v>
      </c>
      <c r="I2676" t="s">
        <v>7233</v>
      </c>
      <c r="J2676" t="s">
        <v>1024</v>
      </c>
      <c r="K2676" t="s">
        <v>3352</v>
      </c>
      <c r="N2676" s="30"/>
      <c r="P2676" s="30"/>
      <c r="Q2676" s="30"/>
      <c r="R2676" s="30"/>
      <c r="S2676" s="30"/>
    </row>
    <row r="2677" spans="1:19" x14ac:dyDescent="0.25">
      <c r="A2677" t="s">
        <v>3032</v>
      </c>
      <c r="B2677" t="s">
        <v>3048</v>
      </c>
      <c r="C2677" t="s">
        <v>569</v>
      </c>
      <c r="D2677" t="str">
        <f>VLOOKUP(C2677,'Programas-Mestrado'!$C:$D,2,0)</f>
        <v>PPGFt</v>
      </c>
      <c r="E2677" t="s">
        <v>258</v>
      </c>
      <c r="F2677" s="10">
        <v>43525</v>
      </c>
      <c r="G2677" s="10">
        <v>43890</v>
      </c>
      <c r="H2677" t="s">
        <v>986</v>
      </c>
      <c r="I2677" t="s">
        <v>7233</v>
      </c>
      <c r="J2677" t="s">
        <v>1024</v>
      </c>
      <c r="K2677" t="s">
        <v>3352</v>
      </c>
      <c r="N2677" s="30"/>
      <c r="P2677" s="30"/>
      <c r="Q2677" s="30"/>
      <c r="R2677" s="30"/>
      <c r="S2677" s="30"/>
    </row>
    <row r="2678" spans="1:19" x14ac:dyDescent="0.25">
      <c r="A2678" t="s">
        <v>2722</v>
      </c>
      <c r="B2678" t="s">
        <v>3049</v>
      </c>
      <c r="C2678" t="s">
        <v>569</v>
      </c>
      <c r="D2678" t="str">
        <f>VLOOKUP(C2678,'Programas-Mestrado'!$C:$D,2,0)</f>
        <v>PPGFt</v>
      </c>
      <c r="E2678" t="s">
        <v>258</v>
      </c>
      <c r="F2678" s="10">
        <v>43525</v>
      </c>
      <c r="G2678" s="10">
        <v>43890</v>
      </c>
      <c r="H2678" t="s">
        <v>986</v>
      </c>
      <c r="I2678" t="s">
        <v>7233</v>
      </c>
      <c r="J2678" t="s">
        <v>1024</v>
      </c>
      <c r="K2678" t="s">
        <v>3352</v>
      </c>
      <c r="N2678" s="30"/>
      <c r="P2678" s="30"/>
      <c r="Q2678" s="30"/>
      <c r="R2678" s="30"/>
      <c r="S2678" s="30"/>
    </row>
    <row r="2679" spans="1:19" x14ac:dyDescent="0.25">
      <c r="A2679" t="s">
        <v>3033</v>
      </c>
      <c r="B2679" t="s">
        <v>3050</v>
      </c>
      <c r="C2679" t="s">
        <v>569</v>
      </c>
      <c r="D2679" t="str">
        <f>VLOOKUP(C2679,'Programas-Mestrado'!$C:$D,2,0)</f>
        <v>PPGFt</v>
      </c>
      <c r="E2679" t="s">
        <v>258</v>
      </c>
      <c r="F2679" s="10">
        <v>43525</v>
      </c>
      <c r="G2679" s="10">
        <v>43890</v>
      </c>
      <c r="H2679" t="s">
        <v>986</v>
      </c>
      <c r="I2679" t="s">
        <v>7233</v>
      </c>
      <c r="J2679" t="s">
        <v>1024</v>
      </c>
      <c r="K2679" t="s">
        <v>3352</v>
      </c>
      <c r="N2679" s="30"/>
      <c r="P2679" s="30"/>
      <c r="Q2679" s="30"/>
      <c r="R2679" s="30"/>
      <c r="S2679" s="30"/>
    </row>
    <row r="2680" spans="1:19" x14ac:dyDescent="0.25">
      <c r="A2680" t="s">
        <v>2476</v>
      </c>
      <c r="B2680" t="s">
        <v>2494</v>
      </c>
      <c r="C2680" t="s">
        <v>569</v>
      </c>
      <c r="D2680" t="str">
        <f>VLOOKUP(C2680,'Programas-Mestrado'!$C:$D,2,0)</f>
        <v>PPGFt</v>
      </c>
      <c r="E2680" t="s">
        <v>258</v>
      </c>
      <c r="F2680" s="10">
        <v>43525</v>
      </c>
      <c r="G2680" s="10">
        <v>44255</v>
      </c>
      <c r="H2680" t="s">
        <v>986</v>
      </c>
      <c r="I2680" t="s">
        <v>7233</v>
      </c>
      <c r="J2680" t="s">
        <v>1024</v>
      </c>
      <c r="K2680" t="s">
        <v>3352</v>
      </c>
      <c r="N2680" s="30"/>
      <c r="P2680" s="30"/>
      <c r="Q2680" s="30"/>
      <c r="R2680" s="30"/>
      <c r="S2680" s="30"/>
    </row>
    <row r="2681" spans="1:19" x14ac:dyDescent="0.25">
      <c r="A2681" t="s">
        <v>2710</v>
      </c>
      <c r="B2681" t="s">
        <v>2970</v>
      </c>
      <c r="C2681" t="s">
        <v>569</v>
      </c>
      <c r="D2681" t="str">
        <f>VLOOKUP(C2681,'Programas-Mestrado'!$C:$D,2,0)</f>
        <v>PPGFt</v>
      </c>
      <c r="E2681" t="s">
        <v>517</v>
      </c>
      <c r="F2681" s="10">
        <v>43525</v>
      </c>
      <c r="G2681" s="10">
        <v>44347</v>
      </c>
      <c r="H2681" t="s">
        <v>987</v>
      </c>
      <c r="I2681" t="s">
        <v>7233</v>
      </c>
      <c r="J2681" t="s">
        <v>1025</v>
      </c>
      <c r="K2681" t="s">
        <v>3352</v>
      </c>
      <c r="N2681" s="30"/>
      <c r="P2681" s="30"/>
      <c r="Q2681" s="30"/>
      <c r="R2681" s="30"/>
      <c r="S2681" s="30"/>
    </row>
    <row r="2682" spans="1:19" x14ac:dyDescent="0.25">
      <c r="A2682" t="s">
        <v>2711</v>
      </c>
      <c r="B2682" t="s">
        <v>2971</v>
      </c>
      <c r="C2682" t="s">
        <v>569</v>
      </c>
      <c r="D2682" t="str">
        <f>VLOOKUP(C2682,'Programas-Mestrado'!$C:$D,2,0)</f>
        <v>PPGFt</v>
      </c>
      <c r="E2682" t="s">
        <v>517</v>
      </c>
      <c r="F2682" s="10">
        <v>43525</v>
      </c>
      <c r="G2682" s="10">
        <v>44255</v>
      </c>
      <c r="H2682" t="s">
        <v>987</v>
      </c>
      <c r="I2682" t="s">
        <v>7233</v>
      </c>
      <c r="J2682" t="s">
        <v>1024</v>
      </c>
      <c r="K2682" t="s">
        <v>3352</v>
      </c>
      <c r="N2682" s="30"/>
      <c r="P2682" s="30"/>
      <c r="Q2682" s="30"/>
      <c r="R2682" s="30"/>
      <c r="S2682" s="30"/>
    </row>
    <row r="2683" spans="1:19" x14ac:dyDescent="0.25">
      <c r="A2683" t="s">
        <v>4550</v>
      </c>
      <c r="B2683" t="s">
        <v>5156</v>
      </c>
      <c r="C2683" t="s">
        <v>569</v>
      </c>
      <c r="D2683" t="str">
        <f>VLOOKUP(C2683,'Programas-Mestrado'!$C:$D,2,0)</f>
        <v>PPGFt</v>
      </c>
      <c r="E2683" t="s">
        <v>517</v>
      </c>
      <c r="F2683" s="10">
        <v>44866</v>
      </c>
      <c r="G2683" s="10">
        <v>45382</v>
      </c>
      <c r="H2683" t="s">
        <v>987</v>
      </c>
      <c r="I2683" t="s">
        <v>7233</v>
      </c>
      <c r="J2683" t="s">
        <v>1026</v>
      </c>
      <c r="K2683" t="s">
        <v>3352</v>
      </c>
      <c r="N2683" s="30"/>
      <c r="P2683" s="30"/>
      <c r="Q2683" s="30"/>
      <c r="R2683" s="30"/>
      <c r="S2683" s="30"/>
    </row>
    <row r="2684" spans="1:19" x14ac:dyDescent="0.25">
      <c r="A2684" t="s">
        <v>3519</v>
      </c>
      <c r="B2684" t="s">
        <v>3315</v>
      </c>
      <c r="C2684" t="s">
        <v>569</v>
      </c>
      <c r="D2684" t="str">
        <f>VLOOKUP(C2684,'Programas-Mestrado'!$C:$D,2,0)</f>
        <v>PPGFt</v>
      </c>
      <c r="E2684" t="s">
        <v>517</v>
      </c>
      <c r="F2684" s="10">
        <v>43586</v>
      </c>
      <c r="G2684" s="10">
        <v>43890</v>
      </c>
      <c r="H2684" t="s">
        <v>987</v>
      </c>
      <c r="I2684" t="s">
        <v>7233</v>
      </c>
      <c r="J2684" t="s">
        <v>1024</v>
      </c>
      <c r="K2684" t="s">
        <v>3352</v>
      </c>
      <c r="N2684" s="30"/>
      <c r="P2684" s="30"/>
      <c r="Q2684" s="30"/>
      <c r="R2684" s="30"/>
      <c r="S2684" s="30"/>
    </row>
    <row r="2685" spans="1:19" x14ac:dyDescent="0.25">
      <c r="A2685" t="s">
        <v>4742</v>
      </c>
      <c r="B2685" t="s">
        <v>4766</v>
      </c>
      <c r="C2685" t="s">
        <v>569</v>
      </c>
      <c r="D2685" t="str">
        <f>VLOOKUP(C2685,'Programas-Mestrado'!$C:$D,2,0)</f>
        <v>PPGFt</v>
      </c>
      <c r="E2685" t="s">
        <v>517</v>
      </c>
      <c r="F2685" s="10">
        <v>44713</v>
      </c>
      <c r="G2685" s="10">
        <v>44804</v>
      </c>
      <c r="H2685" t="s">
        <v>987</v>
      </c>
      <c r="I2685" t="s">
        <v>7233</v>
      </c>
      <c r="J2685" t="s">
        <v>1026</v>
      </c>
      <c r="K2685" t="s">
        <v>3352</v>
      </c>
      <c r="N2685" s="30"/>
      <c r="P2685" s="30"/>
      <c r="Q2685" s="30"/>
      <c r="R2685" s="30"/>
      <c r="S2685" s="30"/>
    </row>
    <row r="2686" spans="1:19" x14ac:dyDescent="0.25">
      <c r="A2686" t="s">
        <v>3167</v>
      </c>
      <c r="B2686" t="s">
        <v>3316</v>
      </c>
      <c r="C2686" t="s">
        <v>569</v>
      </c>
      <c r="D2686" t="str">
        <f>VLOOKUP(C2686,'Programas-Mestrado'!$C:$D,2,0)</f>
        <v>PPGFt</v>
      </c>
      <c r="E2686" t="s">
        <v>517</v>
      </c>
      <c r="F2686" s="10">
        <v>43525</v>
      </c>
      <c r="G2686" s="10">
        <v>43890</v>
      </c>
      <c r="H2686" t="s">
        <v>987</v>
      </c>
      <c r="I2686" t="s">
        <v>7233</v>
      </c>
      <c r="J2686" t="s">
        <v>1025</v>
      </c>
      <c r="K2686" t="s">
        <v>3352</v>
      </c>
      <c r="N2686" s="30"/>
      <c r="P2686" s="30"/>
      <c r="Q2686" s="30"/>
      <c r="R2686" s="30"/>
      <c r="S2686" s="30"/>
    </row>
    <row r="2687" spans="1:19" x14ac:dyDescent="0.25">
      <c r="A2687" t="s">
        <v>6226</v>
      </c>
      <c r="B2687" t="s">
        <v>4606</v>
      </c>
      <c r="C2687" t="s">
        <v>569</v>
      </c>
      <c r="D2687" t="str">
        <f>VLOOKUP(C2687,'Programas-Mestrado'!$C:$D,2,0)</f>
        <v>PPGFt</v>
      </c>
      <c r="E2687" t="s">
        <v>517</v>
      </c>
      <c r="F2687" s="10">
        <v>44621</v>
      </c>
      <c r="G2687" s="10">
        <v>44804</v>
      </c>
      <c r="H2687" t="s">
        <v>987</v>
      </c>
      <c r="I2687" t="s">
        <v>7233</v>
      </c>
      <c r="J2687" t="s">
        <v>1026</v>
      </c>
      <c r="K2687" t="s">
        <v>3352</v>
      </c>
      <c r="N2687" s="30"/>
      <c r="P2687" s="30"/>
      <c r="Q2687" s="30"/>
      <c r="R2687" s="30"/>
      <c r="S2687" s="30"/>
    </row>
    <row r="2688" spans="1:19" x14ac:dyDescent="0.25">
      <c r="A2688" t="s">
        <v>7122</v>
      </c>
      <c r="B2688" t="s">
        <v>4718</v>
      </c>
      <c r="C2688" t="s">
        <v>569</v>
      </c>
      <c r="D2688" t="str">
        <f>VLOOKUP(C2688,'Programas-Mestrado'!$C:$D,2,0)</f>
        <v>PPGFt</v>
      </c>
      <c r="E2688" t="s">
        <v>517</v>
      </c>
      <c r="F2688" s="10">
        <v>44682</v>
      </c>
      <c r="G2688" s="10">
        <v>45504</v>
      </c>
      <c r="H2688" t="s">
        <v>987</v>
      </c>
      <c r="I2688" t="s">
        <v>7233</v>
      </c>
      <c r="J2688" t="s">
        <v>1026</v>
      </c>
      <c r="K2688" t="s">
        <v>3352</v>
      </c>
      <c r="N2688" s="30"/>
      <c r="P2688" s="30"/>
      <c r="Q2688" s="30"/>
      <c r="R2688" s="30"/>
      <c r="S2688" s="30"/>
    </row>
    <row r="2689" spans="1:19" x14ac:dyDescent="0.25">
      <c r="A2689" t="s">
        <v>2712</v>
      </c>
      <c r="B2689" t="s">
        <v>3317</v>
      </c>
      <c r="C2689" t="s">
        <v>569</v>
      </c>
      <c r="D2689" t="str">
        <f>VLOOKUP(C2689,'Programas-Mestrado'!$C:$D,2,0)</f>
        <v>PPGFt</v>
      </c>
      <c r="E2689" t="s">
        <v>517</v>
      </c>
      <c r="F2689" s="10">
        <v>43525</v>
      </c>
      <c r="G2689" s="10">
        <v>43585</v>
      </c>
      <c r="H2689" t="s">
        <v>987</v>
      </c>
      <c r="I2689" t="s">
        <v>7233</v>
      </c>
      <c r="J2689" t="s">
        <v>3381</v>
      </c>
      <c r="K2689" t="s">
        <v>3352</v>
      </c>
      <c r="N2689" s="30"/>
      <c r="P2689" s="30"/>
      <c r="Q2689" s="30"/>
      <c r="R2689" s="30"/>
      <c r="S2689" s="30"/>
    </row>
    <row r="2690" spans="1:19" x14ac:dyDescent="0.25">
      <c r="A2690" t="s">
        <v>2712</v>
      </c>
      <c r="B2690" t="s">
        <v>2972</v>
      </c>
      <c r="C2690" t="s">
        <v>569</v>
      </c>
      <c r="D2690" t="str">
        <f>VLOOKUP(C2690,'Programas-Mestrado'!$C:$D,2,0)</f>
        <v>PPGFt</v>
      </c>
      <c r="E2690" t="s">
        <v>517</v>
      </c>
      <c r="F2690" s="10">
        <v>43586</v>
      </c>
      <c r="G2690" s="10">
        <v>44377</v>
      </c>
      <c r="H2690" t="s">
        <v>987</v>
      </c>
      <c r="I2690" t="s">
        <v>7233</v>
      </c>
      <c r="J2690" t="s">
        <v>1023</v>
      </c>
      <c r="K2690" t="s">
        <v>3352</v>
      </c>
      <c r="N2690" s="30"/>
      <c r="P2690" s="30"/>
      <c r="Q2690" s="30"/>
      <c r="R2690" s="30"/>
      <c r="S2690" s="30"/>
    </row>
    <row r="2691" spans="1:19" x14ac:dyDescent="0.25">
      <c r="A2691" t="s">
        <v>2713</v>
      </c>
      <c r="B2691" t="s">
        <v>2973</v>
      </c>
      <c r="C2691" t="s">
        <v>569</v>
      </c>
      <c r="D2691" t="str">
        <f>VLOOKUP(C2691,'Programas-Mestrado'!$C:$D,2,0)</f>
        <v>PPGFt</v>
      </c>
      <c r="E2691" t="s">
        <v>517</v>
      </c>
      <c r="F2691" s="10">
        <v>43525</v>
      </c>
      <c r="G2691" s="10">
        <v>44255</v>
      </c>
      <c r="H2691" t="s">
        <v>987</v>
      </c>
      <c r="I2691" t="s">
        <v>7233</v>
      </c>
      <c r="J2691" t="s">
        <v>1024</v>
      </c>
      <c r="K2691" t="s">
        <v>3352</v>
      </c>
      <c r="N2691" s="30"/>
      <c r="P2691" s="30"/>
      <c r="Q2691" s="30"/>
      <c r="R2691" s="30"/>
      <c r="S2691" s="30"/>
    </row>
    <row r="2692" spans="1:19" x14ac:dyDescent="0.25">
      <c r="A2692" t="s">
        <v>5363</v>
      </c>
      <c r="B2692" t="s">
        <v>5518</v>
      </c>
      <c r="C2692" t="s">
        <v>569</v>
      </c>
      <c r="D2692" t="str">
        <f>VLOOKUP(C2692,'Programas-Mestrado'!$C:$D,2,0)</f>
        <v>PPGFt</v>
      </c>
      <c r="E2692" t="s">
        <v>517</v>
      </c>
      <c r="F2692" s="10">
        <v>44986</v>
      </c>
      <c r="G2692" s="10">
        <v>45016</v>
      </c>
      <c r="H2692" t="s">
        <v>987</v>
      </c>
      <c r="I2692" t="s">
        <v>7233</v>
      </c>
      <c r="J2692" t="s">
        <v>1026</v>
      </c>
      <c r="K2692" t="s">
        <v>3352</v>
      </c>
      <c r="N2692" s="30"/>
      <c r="P2692" s="30"/>
      <c r="Q2692" s="30"/>
      <c r="R2692" s="30"/>
      <c r="S2692" s="30"/>
    </row>
    <row r="2693" spans="1:19" x14ac:dyDescent="0.25">
      <c r="A2693" t="s">
        <v>3168</v>
      </c>
      <c r="B2693" t="s">
        <v>3318</v>
      </c>
      <c r="C2693" t="s">
        <v>569</v>
      </c>
      <c r="D2693" t="str">
        <f>VLOOKUP(C2693,'Programas-Mestrado'!$C:$D,2,0)</f>
        <v>PPGFt</v>
      </c>
      <c r="E2693" t="s">
        <v>517</v>
      </c>
      <c r="F2693" s="10">
        <v>43525</v>
      </c>
      <c r="G2693" s="10">
        <v>43890</v>
      </c>
      <c r="H2693" t="s">
        <v>987</v>
      </c>
      <c r="I2693" t="s">
        <v>7233</v>
      </c>
      <c r="J2693" t="s">
        <v>1024</v>
      </c>
      <c r="K2693" t="s">
        <v>3352</v>
      </c>
      <c r="N2693" s="30"/>
      <c r="P2693" s="30"/>
      <c r="Q2693" s="30"/>
      <c r="R2693" s="30"/>
      <c r="S2693" s="30"/>
    </row>
    <row r="2694" spans="1:19" x14ac:dyDescent="0.25">
      <c r="A2694" t="s">
        <v>2474</v>
      </c>
      <c r="B2694" t="s">
        <v>3784</v>
      </c>
      <c r="C2694" t="s">
        <v>569</v>
      </c>
      <c r="D2694" t="str">
        <f>VLOOKUP(C2694,'Programas-Mestrado'!$C:$D,2,0)</f>
        <v>PPGFt</v>
      </c>
      <c r="E2694" t="s">
        <v>517</v>
      </c>
      <c r="F2694" s="10">
        <v>44256</v>
      </c>
      <c r="G2694" s="10">
        <v>44439</v>
      </c>
      <c r="H2694" t="s">
        <v>987</v>
      </c>
      <c r="I2694" t="s">
        <v>7233</v>
      </c>
      <c r="J2694" t="s">
        <v>1028</v>
      </c>
      <c r="K2694" t="s">
        <v>3352</v>
      </c>
      <c r="N2694" s="30"/>
      <c r="P2694" s="30"/>
      <c r="Q2694" s="30"/>
      <c r="R2694" s="30"/>
      <c r="S2694" s="30"/>
    </row>
    <row r="2695" spans="1:19" x14ac:dyDescent="0.25">
      <c r="A2695" t="s">
        <v>2474</v>
      </c>
      <c r="B2695" t="s">
        <v>4494</v>
      </c>
      <c r="C2695" t="s">
        <v>569</v>
      </c>
      <c r="D2695" t="str">
        <f>VLOOKUP(C2695,'Programas-Mestrado'!$C:$D,2,0)</f>
        <v>PPGFt</v>
      </c>
      <c r="E2695" t="s">
        <v>517</v>
      </c>
      <c r="F2695" s="10">
        <v>44621</v>
      </c>
      <c r="G2695" s="10">
        <v>44804</v>
      </c>
      <c r="H2695" t="s">
        <v>987</v>
      </c>
      <c r="I2695" t="s">
        <v>7233</v>
      </c>
      <c r="J2695" t="s">
        <v>1026</v>
      </c>
      <c r="K2695" t="s">
        <v>3352</v>
      </c>
      <c r="N2695" s="30"/>
      <c r="P2695" s="30"/>
      <c r="Q2695" s="30"/>
      <c r="R2695" s="30"/>
      <c r="S2695" s="30"/>
    </row>
    <row r="2696" spans="1:19" x14ac:dyDescent="0.25">
      <c r="A2696" t="s">
        <v>2714</v>
      </c>
      <c r="B2696" t="s">
        <v>2974</v>
      </c>
      <c r="C2696" t="s">
        <v>569</v>
      </c>
      <c r="D2696" t="str">
        <f>VLOOKUP(C2696,'Programas-Mestrado'!$C:$D,2,0)</f>
        <v>PPGFt</v>
      </c>
      <c r="E2696" t="s">
        <v>517</v>
      </c>
      <c r="F2696" s="10">
        <v>43891</v>
      </c>
      <c r="G2696" s="10">
        <v>44286</v>
      </c>
      <c r="H2696" t="s">
        <v>987</v>
      </c>
      <c r="I2696" t="s">
        <v>7233</v>
      </c>
      <c r="J2696" t="s">
        <v>1026</v>
      </c>
      <c r="K2696" t="s">
        <v>3352</v>
      </c>
      <c r="N2696" s="30"/>
      <c r="P2696" s="30"/>
      <c r="Q2696" s="30"/>
      <c r="R2696" s="30"/>
      <c r="S2696" s="30"/>
    </row>
    <row r="2697" spans="1:19" x14ac:dyDescent="0.25">
      <c r="A2697" t="s">
        <v>3627</v>
      </c>
      <c r="B2697" t="s">
        <v>3707</v>
      </c>
      <c r="C2697" t="s">
        <v>569</v>
      </c>
      <c r="D2697" t="str">
        <f>VLOOKUP(C2697,'Programas-Mestrado'!$C:$D,2,0)</f>
        <v>PPGFt</v>
      </c>
      <c r="E2697" t="s">
        <v>517</v>
      </c>
      <c r="F2697" s="10">
        <v>44256</v>
      </c>
      <c r="G2697" s="10">
        <v>44804</v>
      </c>
      <c r="H2697" t="s">
        <v>987</v>
      </c>
      <c r="I2697" t="s">
        <v>7233</v>
      </c>
      <c r="J2697" t="s">
        <v>1023</v>
      </c>
      <c r="K2697" t="s">
        <v>3352</v>
      </c>
      <c r="N2697" s="30"/>
      <c r="P2697" s="30"/>
      <c r="Q2697" s="30"/>
      <c r="R2697" s="30"/>
      <c r="S2697" s="30"/>
    </row>
    <row r="2698" spans="1:19" x14ac:dyDescent="0.25">
      <c r="A2698" t="s">
        <v>3169</v>
      </c>
      <c r="B2698" t="s">
        <v>3319</v>
      </c>
      <c r="C2698" t="s">
        <v>569</v>
      </c>
      <c r="D2698" t="str">
        <f>VLOOKUP(C2698,'Programas-Mestrado'!$C:$D,2,0)</f>
        <v>PPGFt</v>
      </c>
      <c r="E2698" t="s">
        <v>517</v>
      </c>
      <c r="F2698" s="10">
        <v>43525</v>
      </c>
      <c r="G2698" s="10">
        <v>43890</v>
      </c>
      <c r="H2698" t="s">
        <v>987</v>
      </c>
      <c r="I2698" t="s">
        <v>7233</v>
      </c>
      <c r="J2698" t="s">
        <v>1024</v>
      </c>
      <c r="K2698" t="s">
        <v>3352</v>
      </c>
      <c r="N2698" s="30"/>
      <c r="P2698" s="30"/>
      <c r="Q2698" s="30"/>
      <c r="R2698" s="30"/>
      <c r="S2698" s="30"/>
    </row>
    <row r="2699" spans="1:19" x14ac:dyDescent="0.25">
      <c r="A2699" t="s">
        <v>4256</v>
      </c>
      <c r="B2699" t="s">
        <v>4262</v>
      </c>
      <c r="C2699" t="s">
        <v>569</v>
      </c>
      <c r="D2699" t="str">
        <f>VLOOKUP(C2699,'Programas-Mestrado'!$C:$D,2,0)</f>
        <v>PPGFt</v>
      </c>
      <c r="E2699" t="s">
        <v>517</v>
      </c>
      <c r="F2699" s="10">
        <v>44562</v>
      </c>
      <c r="G2699" s="10">
        <v>45504</v>
      </c>
      <c r="H2699" t="s">
        <v>987</v>
      </c>
      <c r="I2699" t="s">
        <v>7233</v>
      </c>
      <c r="J2699" t="s">
        <v>6446</v>
      </c>
      <c r="K2699" t="s">
        <v>3352</v>
      </c>
      <c r="N2699" s="30"/>
      <c r="P2699" s="30"/>
      <c r="Q2699" s="30"/>
      <c r="R2699" s="30"/>
      <c r="S2699" s="30"/>
    </row>
    <row r="2700" spans="1:19" x14ac:dyDescent="0.25">
      <c r="A2700" t="s">
        <v>3170</v>
      </c>
      <c r="B2700" t="s">
        <v>3320</v>
      </c>
      <c r="C2700" t="s">
        <v>569</v>
      </c>
      <c r="D2700" t="str">
        <f>VLOOKUP(C2700,'Programas-Mestrado'!$C:$D,2,0)</f>
        <v>PPGFt</v>
      </c>
      <c r="E2700" t="s">
        <v>517</v>
      </c>
      <c r="F2700" s="10">
        <v>43525</v>
      </c>
      <c r="G2700" s="10">
        <v>43890</v>
      </c>
      <c r="H2700" t="s">
        <v>987</v>
      </c>
      <c r="I2700" t="s">
        <v>7233</v>
      </c>
      <c r="J2700" t="s">
        <v>1025</v>
      </c>
      <c r="K2700" t="s">
        <v>3352</v>
      </c>
      <c r="N2700" s="30"/>
      <c r="P2700" s="30"/>
      <c r="Q2700" s="30"/>
      <c r="R2700" s="30"/>
      <c r="S2700" s="30"/>
    </row>
    <row r="2701" spans="1:19" x14ac:dyDescent="0.25">
      <c r="A2701" t="s">
        <v>5091</v>
      </c>
      <c r="B2701" t="s">
        <v>5115</v>
      </c>
      <c r="C2701" t="s">
        <v>569</v>
      </c>
      <c r="D2701" t="str">
        <f>VLOOKUP(C2701,'Programas-Mestrado'!$C:$D,2,0)</f>
        <v>PPGFt</v>
      </c>
      <c r="E2701" t="s">
        <v>517</v>
      </c>
      <c r="F2701" s="10">
        <v>44835</v>
      </c>
      <c r="G2701" s="10">
        <v>44865</v>
      </c>
      <c r="H2701" t="s">
        <v>987</v>
      </c>
      <c r="I2701" t="s">
        <v>7233</v>
      </c>
      <c r="J2701" t="s">
        <v>1023</v>
      </c>
      <c r="K2701" t="s">
        <v>3352</v>
      </c>
      <c r="N2701" s="30"/>
      <c r="P2701" s="30"/>
      <c r="Q2701" s="30"/>
      <c r="R2701" s="30"/>
      <c r="S2701" s="30"/>
    </row>
    <row r="2702" spans="1:19" x14ac:dyDescent="0.25">
      <c r="A2702" t="s">
        <v>2715</v>
      </c>
      <c r="B2702" t="s">
        <v>5897</v>
      </c>
      <c r="C2702" t="s">
        <v>569</v>
      </c>
      <c r="D2702" t="str">
        <f>VLOOKUP(C2702,'Programas-Mestrado'!$C:$D,2,0)</f>
        <v>PPGFt</v>
      </c>
      <c r="E2702" t="s">
        <v>517</v>
      </c>
      <c r="F2702" s="10">
        <v>43891</v>
      </c>
      <c r="G2702" s="10">
        <v>44985</v>
      </c>
      <c r="H2702" t="s">
        <v>987</v>
      </c>
      <c r="I2702" t="s">
        <v>7233</v>
      </c>
      <c r="J2702" t="s">
        <v>1024</v>
      </c>
      <c r="K2702" t="s">
        <v>3352</v>
      </c>
      <c r="N2702" s="30"/>
      <c r="P2702" s="30"/>
      <c r="Q2702" s="30"/>
      <c r="R2702" s="30"/>
      <c r="S2702" s="30"/>
    </row>
    <row r="2703" spans="1:19" x14ac:dyDescent="0.25">
      <c r="A2703" t="s">
        <v>3031</v>
      </c>
      <c r="B2703" t="s">
        <v>3553</v>
      </c>
      <c r="C2703" t="s">
        <v>569</v>
      </c>
      <c r="D2703" t="str">
        <f>VLOOKUP(C2703,'Programas-Mestrado'!$C:$D,2,0)</f>
        <v>PPGFt</v>
      </c>
      <c r="E2703" t="s">
        <v>517</v>
      </c>
      <c r="F2703" s="10">
        <v>44197</v>
      </c>
      <c r="G2703" s="10">
        <v>45351</v>
      </c>
      <c r="H2703" t="s">
        <v>987</v>
      </c>
      <c r="I2703" t="s">
        <v>7233</v>
      </c>
      <c r="J2703" t="s">
        <v>1025</v>
      </c>
      <c r="K2703" t="s">
        <v>3352</v>
      </c>
      <c r="N2703" s="30"/>
      <c r="P2703" s="30"/>
      <c r="Q2703" s="30"/>
      <c r="R2703" s="30"/>
      <c r="S2703" s="30"/>
    </row>
    <row r="2704" spans="1:19" x14ac:dyDescent="0.25">
      <c r="A2704" t="s">
        <v>3031</v>
      </c>
      <c r="B2704" t="s">
        <v>3321</v>
      </c>
      <c r="C2704" t="s">
        <v>569</v>
      </c>
      <c r="D2704" t="str">
        <f>VLOOKUP(C2704,'Programas-Mestrado'!$C:$D,2,0)</f>
        <v>PPGFt</v>
      </c>
      <c r="E2704" t="s">
        <v>517</v>
      </c>
      <c r="F2704" s="10">
        <v>43891</v>
      </c>
      <c r="G2704" s="10">
        <v>43921</v>
      </c>
      <c r="H2704" t="s">
        <v>987</v>
      </c>
      <c r="I2704" t="s">
        <v>7233</v>
      </c>
      <c r="J2704" t="s">
        <v>1023</v>
      </c>
      <c r="K2704" t="s">
        <v>3352</v>
      </c>
      <c r="N2704" s="30"/>
      <c r="P2704" s="30"/>
      <c r="Q2704" s="30"/>
      <c r="R2704" s="30"/>
      <c r="S2704" s="30"/>
    </row>
    <row r="2705" spans="1:19" x14ac:dyDescent="0.25">
      <c r="A2705" t="s">
        <v>3171</v>
      </c>
      <c r="B2705" t="s">
        <v>3322</v>
      </c>
      <c r="C2705" t="s">
        <v>569</v>
      </c>
      <c r="D2705" t="str">
        <f>VLOOKUP(C2705,'Programas-Mestrado'!$C:$D,2,0)</f>
        <v>PPGFt</v>
      </c>
      <c r="E2705" t="s">
        <v>517</v>
      </c>
      <c r="F2705" s="10">
        <v>43525</v>
      </c>
      <c r="G2705" s="10">
        <v>43890</v>
      </c>
      <c r="H2705" t="s">
        <v>987</v>
      </c>
      <c r="I2705" t="s">
        <v>7233</v>
      </c>
      <c r="J2705" t="s">
        <v>1024</v>
      </c>
      <c r="K2705" t="s">
        <v>3352</v>
      </c>
      <c r="N2705" s="30"/>
      <c r="P2705" s="30"/>
      <c r="Q2705" s="30"/>
      <c r="R2705" s="30"/>
      <c r="S2705" s="30"/>
    </row>
    <row r="2706" spans="1:19" x14ac:dyDescent="0.25">
      <c r="A2706" t="s">
        <v>6549</v>
      </c>
      <c r="B2706" t="s">
        <v>6561</v>
      </c>
      <c r="C2706" t="s">
        <v>569</v>
      </c>
      <c r="D2706" t="str">
        <f>VLOOKUP(C2706,'Programas-Mestrado'!$C:$D,2,0)</f>
        <v>PPGFt</v>
      </c>
      <c r="E2706" t="s">
        <v>517</v>
      </c>
      <c r="F2706" s="10">
        <v>45261</v>
      </c>
      <c r="G2706" s="10">
        <v>45412</v>
      </c>
      <c r="H2706" t="s">
        <v>987</v>
      </c>
      <c r="I2706" t="s">
        <v>7233</v>
      </c>
      <c r="J2706" t="s">
        <v>1023</v>
      </c>
      <c r="K2706" t="s">
        <v>3352</v>
      </c>
      <c r="N2706" s="30"/>
      <c r="P2706" s="30"/>
      <c r="Q2706" s="30"/>
      <c r="R2706" s="30"/>
      <c r="S2706" s="30"/>
    </row>
    <row r="2707" spans="1:19" x14ac:dyDescent="0.25">
      <c r="A2707" t="s">
        <v>2716</v>
      </c>
      <c r="B2707" t="s">
        <v>2975</v>
      </c>
      <c r="C2707" t="s">
        <v>569</v>
      </c>
      <c r="D2707" t="str">
        <f>VLOOKUP(C2707,'Programas-Mestrado'!$C:$D,2,0)</f>
        <v>PPGFt</v>
      </c>
      <c r="E2707" t="s">
        <v>517</v>
      </c>
      <c r="F2707" s="10">
        <v>43525</v>
      </c>
      <c r="G2707" s="10">
        <v>44347</v>
      </c>
      <c r="H2707" t="s">
        <v>987</v>
      </c>
      <c r="I2707" t="s">
        <v>7233</v>
      </c>
      <c r="J2707" t="s">
        <v>1025</v>
      </c>
      <c r="K2707" t="s">
        <v>3352</v>
      </c>
      <c r="N2707" s="30"/>
      <c r="P2707" s="30"/>
      <c r="Q2707" s="30"/>
      <c r="R2707" s="30"/>
      <c r="S2707" s="30"/>
    </row>
    <row r="2708" spans="1:19" x14ac:dyDescent="0.25">
      <c r="A2708" t="s">
        <v>2740</v>
      </c>
      <c r="B2708" t="s">
        <v>5898</v>
      </c>
      <c r="C2708" t="s">
        <v>569</v>
      </c>
      <c r="D2708" t="str">
        <f>VLOOKUP(C2708,'Programas-Mestrado'!$C:$D,2,0)</f>
        <v>PPGFt</v>
      </c>
      <c r="E2708" t="s">
        <v>517</v>
      </c>
      <c r="F2708" s="10">
        <v>44348</v>
      </c>
      <c r="G2708" s="10">
        <v>44985</v>
      </c>
      <c r="H2708" t="s">
        <v>987</v>
      </c>
      <c r="I2708" t="s">
        <v>7233</v>
      </c>
      <c r="J2708" t="s">
        <v>3787</v>
      </c>
      <c r="K2708" t="s">
        <v>3352</v>
      </c>
      <c r="N2708" s="30"/>
      <c r="P2708" s="30"/>
      <c r="Q2708" s="30"/>
      <c r="R2708" s="30"/>
      <c r="S2708" s="30"/>
    </row>
    <row r="2709" spans="1:19" x14ac:dyDescent="0.25">
      <c r="A2709" t="s">
        <v>3172</v>
      </c>
      <c r="B2709" t="s">
        <v>3323</v>
      </c>
      <c r="C2709" t="s">
        <v>569</v>
      </c>
      <c r="D2709" t="str">
        <f>VLOOKUP(C2709,'Programas-Mestrado'!$C:$D,2,0)</f>
        <v>PPGFt</v>
      </c>
      <c r="E2709" t="s">
        <v>517</v>
      </c>
      <c r="F2709" s="10">
        <v>43525</v>
      </c>
      <c r="G2709" s="10">
        <v>43555</v>
      </c>
      <c r="H2709" t="s">
        <v>987</v>
      </c>
      <c r="I2709" t="s">
        <v>7233</v>
      </c>
      <c r="J2709" t="s">
        <v>1026</v>
      </c>
      <c r="K2709" t="s">
        <v>3352</v>
      </c>
      <c r="N2709" s="30"/>
      <c r="P2709" s="30"/>
      <c r="Q2709" s="30"/>
      <c r="R2709" s="30"/>
      <c r="S2709" s="30"/>
    </row>
    <row r="2710" spans="1:19" x14ac:dyDescent="0.25">
      <c r="A2710" t="s">
        <v>2717</v>
      </c>
      <c r="B2710" t="s">
        <v>2976</v>
      </c>
      <c r="C2710" t="s">
        <v>569</v>
      </c>
      <c r="D2710" t="str">
        <f>VLOOKUP(C2710,'Programas-Mestrado'!$C:$D,2,0)</f>
        <v>PPGFt</v>
      </c>
      <c r="E2710" t="s">
        <v>517</v>
      </c>
      <c r="F2710" s="10">
        <v>43525</v>
      </c>
      <c r="G2710" s="10">
        <v>44255</v>
      </c>
      <c r="H2710" t="s">
        <v>987</v>
      </c>
      <c r="I2710" t="s">
        <v>7233</v>
      </c>
      <c r="J2710" t="s">
        <v>1024</v>
      </c>
      <c r="K2710" t="s">
        <v>3352</v>
      </c>
      <c r="N2710" s="30"/>
      <c r="P2710" s="30"/>
      <c r="Q2710" s="30"/>
      <c r="R2710" s="30"/>
      <c r="S2710" s="30"/>
    </row>
    <row r="2711" spans="1:19" x14ac:dyDescent="0.25">
      <c r="A2711" t="s">
        <v>3173</v>
      </c>
      <c r="B2711" t="s">
        <v>3324</v>
      </c>
      <c r="C2711" t="s">
        <v>569</v>
      </c>
      <c r="D2711" t="str">
        <f>VLOOKUP(C2711,'Programas-Mestrado'!$C:$D,2,0)</f>
        <v>PPGFt</v>
      </c>
      <c r="E2711" t="s">
        <v>517</v>
      </c>
      <c r="F2711" s="10">
        <v>43525</v>
      </c>
      <c r="G2711" s="10">
        <v>43890</v>
      </c>
      <c r="H2711" t="s">
        <v>987</v>
      </c>
      <c r="I2711" t="s">
        <v>7233</v>
      </c>
      <c r="J2711" t="s">
        <v>1024</v>
      </c>
      <c r="K2711" t="s">
        <v>3352</v>
      </c>
      <c r="N2711" s="30"/>
      <c r="P2711" s="30"/>
      <c r="Q2711" s="30"/>
      <c r="R2711" s="30"/>
      <c r="S2711" s="30"/>
    </row>
    <row r="2712" spans="1:19" x14ac:dyDescent="0.25">
      <c r="A2712" t="s">
        <v>3011</v>
      </c>
      <c r="B2712" t="s">
        <v>4853</v>
      </c>
      <c r="C2712" t="s">
        <v>569</v>
      </c>
      <c r="D2712" t="str">
        <f>VLOOKUP(C2712,'Programas-Mestrado'!$C:$D,2,0)</f>
        <v>PPGFt</v>
      </c>
      <c r="E2712" t="s">
        <v>517</v>
      </c>
      <c r="F2712" s="10">
        <v>44743</v>
      </c>
      <c r="G2712" s="10">
        <v>45291</v>
      </c>
      <c r="H2712" t="s">
        <v>987</v>
      </c>
      <c r="I2712" t="s">
        <v>7233</v>
      </c>
      <c r="J2712" t="s">
        <v>1026</v>
      </c>
      <c r="K2712" t="s">
        <v>3352</v>
      </c>
      <c r="N2712" s="30"/>
      <c r="P2712" s="30"/>
      <c r="Q2712" s="30"/>
      <c r="R2712" s="30"/>
      <c r="S2712" s="30"/>
    </row>
    <row r="2713" spans="1:19" x14ac:dyDescent="0.25">
      <c r="A2713" t="s">
        <v>5693</v>
      </c>
      <c r="B2713" t="s">
        <v>5899</v>
      </c>
      <c r="C2713" t="s">
        <v>569</v>
      </c>
      <c r="D2713" t="str">
        <f>VLOOKUP(C2713,'Programas-Mestrado'!$C:$D,2,0)</f>
        <v>PPGFt</v>
      </c>
      <c r="E2713" t="s">
        <v>517</v>
      </c>
      <c r="F2713" s="10">
        <v>43891</v>
      </c>
      <c r="G2713" s="10">
        <v>44985</v>
      </c>
      <c r="H2713" t="s">
        <v>987</v>
      </c>
      <c r="I2713" t="s">
        <v>7233</v>
      </c>
      <c r="J2713" t="s">
        <v>1024</v>
      </c>
      <c r="K2713" t="s">
        <v>3352</v>
      </c>
      <c r="N2713" s="30"/>
      <c r="P2713" s="30"/>
      <c r="Q2713" s="30"/>
      <c r="R2713" s="30"/>
      <c r="S2713" s="30"/>
    </row>
    <row r="2714" spans="1:19" x14ac:dyDescent="0.25">
      <c r="A2714" t="s">
        <v>2718</v>
      </c>
      <c r="B2714" t="s">
        <v>4128</v>
      </c>
      <c r="C2714" t="s">
        <v>569</v>
      </c>
      <c r="D2714" t="str">
        <f>VLOOKUP(C2714,'Programas-Mestrado'!$C:$D,2,0)</f>
        <v>PPGFt</v>
      </c>
      <c r="E2714" t="s">
        <v>517</v>
      </c>
      <c r="F2714" s="10">
        <v>44440</v>
      </c>
      <c r="G2714" s="10">
        <v>44620</v>
      </c>
      <c r="H2714" t="s">
        <v>987</v>
      </c>
      <c r="I2714" t="s">
        <v>7233</v>
      </c>
      <c r="J2714" t="s">
        <v>1024</v>
      </c>
      <c r="K2714" t="s">
        <v>3352</v>
      </c>
      <c r="N2714" s="30"/>
      <c r="P2714" s="30"/>
      <c r="Q2714" s="30"/>
      <c r="R2714" s="30"/>
      <c r="S2714" s="30"/>
    </row>
    <row r="2715" spans="1:19" x14ac:dyDescent="0.25">
      <c r="A2715" t="s">
        <v>2718</v>
      </c>
      <c r="B2715" t="s">
        <v>2977</v>
      </c>
      <c r="C2715" t="s">
        <v>569</v>
      </c>
      <c r="D2715" t="str">
        <f>VLOOKUP(C2715,'Programas-Mestrado'!$C:$D,2,0)</f>
        <v>PPGFt</v>
      </c>
      <c r="E2715" t="s">
        <v>517</v>
      </c>
      <c r="F2715" s="10">
        <v>43739</v>
      </c>
      <c r="G2715" s="10">
        <v>44255</v>
      </c>
      <c r="H2715" t="s">
        <v>987</v>
      </c>
      <c r="I2715" t="s">
        <v>7233</v>
      </c>
      <c r="J2715" t="s">
        <v>3787</v>
      </c>
      <c r="K2715" t="s">
        <v>3352</v>
      </c>
      <c r="N2715" s="30"/>
      <c r="P2715" s="30"/>
      <c r="Q2715" s="30"/>
      <c r="R2715" s="30"/>
      <c r="S2715" s="30"/>
    </row>
    <row r="2716" spans="1:19" x14ac:dyDescent="0.25">
      <c r="A2716" t="s">
        <v>2718</v>
      </c>
      <c r="B2716" t="s">
        <v>3325</v>
      </c>
      <c r="C2716" t="s">
        <v>569</v>
      </c>
      <c r="D2716" t="str">
        <f>VLOOKUP(C2716,'Programas-Mestrado'!$C:$D,2,0)</f>
        <v>PPGFt</v>
      </c>
      <c r="E2716" t="s">
        <v>517</v>
      </c>
      <c r="F2716" s="10">
        <v>43556</v>
      </c>
      <c r="G2716" s="10">
        <v>43585</v>
      </c>
      <c r="H2716" t="s">
        <v>987</v>
      </c>
      <c r="I2716" t="s">
        <v>7233</v>
      </c>
      <c r="J2716" t="s">
        <v>1025</v>
      </c>
      <c r="K2716" t="s">
        <v>3352</v>
      </c>
      <c r="N2716" s="30"/>
      <c r="P2716" s="30"/>
      <c r="Q2716" s="30"/>
      <c r="R2716" s="30"/>
      <c r="S2716" s="30"/>
    </row>
    <row r="2717" spans="1:19" x14ac:dyDescent="0.25">
      <c r="A2717" t="s">
        <v>4699</v>
      </c>
      <c r="B2717" t="s">
        <v>5068</v>
      </c>
      <c r="C2717" t="s">
        <v>569</v>
      </c>
      <c r="D2717" t="str">
        <f>VLOOKUP(C2717,'Programas-Mestrado'!$C:$D,2,0)</f>
        <v>PPGFt</v>
      </c>
      <c r="E2717" t="s">
        <v>517</v>
      </c>
      <c r="F2717" s="10">
        <v>44805</v>
      </c>
      <c r="G2717" s="10">
        <v>45291</v>
      </c>
      <c r="H2717" t="s">
        <v>987</v>
      </c>
      <c r="I2717" t="s">
        <v>7233</v>
      </c>
      <c r="J2717" t="s">
        <v>1026</v>
      </c>
      <c r="K2717" t="s">
        <v>3352</v>
      </c>
      <c r="N2717" s="30"/>
      <c r="P2717" s="30"/>
      <c r="Q2717" s="30"/>
      <c r="R2717" s="30"/>
      <c r="S2717" s="30"/>
    </row>
    <row r="2718" spans="1:19" x14ac:dyDescent="0.25">
      <c r="A2718" t="s">
        <v>2742</v>
      </c>
      <c r="B2718" t="s">
        <v>3937</v>
      </c>
      <c r="C2718" t="s">
        <v>569</v>
      </c>
      <c r="D2718" t="str">
        <f>VLOOKUP(C2718,'Programas-Mestrado'!$C:$D,2,0)</f>
        <v>PPGFt</v>
      </c>
      <c r="E2718" t="s">
        <v>517</v>
      </c>
      <c r="F2718" s="10">
        <v>44348</v>
      </c>
      <c r="G2718" s="10">
        <v>44439</v>
      </c>
      <c r="H2718" t="s">
        <v>987</v>
      </c>
      <c r="I2718" t="s">
        <v>7233</v>
      </c>
      <c r="J2718" t="s">
        <v>1030</v>
      </c>
      <c r="K2718" t="s">
        <v>3352</v>
      </c>
      <c r="N2718" s="30"/>
      <c r="P2718" s="30"/>
      <c r="Q2718" s="30"/>
      <c r="R2718" s="30"/>
      <c r="S2718" s="30"/>
    </row>
    <row r="2719" spans="1:19" x14ac:dyDescent="0.25">
      <c r="A2719" t="s">
        <v>2719</v>
      </c>
      <c r="B2719" t="s">
        <v>3326</v>
      </c>
      <c r="C2719" t="s">
        <v>569</v>
      </c>
      <c r="D2719" t="str">
        <f>VLOOKUP(C2719,'Programas-Mestrado'!$C:$D,2,0)</f>
        <v>PPGFt</v>
      </c>
      <c r="E2719" t="s">
        <v>517</v>
      </c>
      <c r="F2719" s="10">
        <v>43525</v>
      </c>
      <c r="G2719" s="10">
        <v>43585</v>
      </c>
      <c r="H2719" t="s">
        <v>987</v>
      </c>
      <c r="I2719" t="s">
        <v>7233</v>
      </c>
      <c r="J2719" t="s">
        <v>3381</v>
      </c>
      <c r="K2719" t="s">
        <v>3352</v>
      </c>
      <c r="N2719" s="30"/>
      <c r="P2719" s="30"/>
      <c r="Q2719" s="30"/>
      <c r="R2719" s="30"/>
      <c r="S2719" s="30"/>
    </row>
    <row r="2720" spans="1:19" x14ac:dyDescent="0.25">
      <c r="A2720" t="s">
        <v>2719</v>
      </c>
      <c r="B2720" t="s">
        <v>2978</v>
      </c>
      <c r="C2720" t="s">
        <v>569</v>
      </c>
      <c r="D2720" t="str">
        <f>VLOOKUP(C2720,'Programas-Mestrado'!$C:$D,2,0)</f>
        <v>PPGFt</v>
      </c>
      <c r="E2720" t="s">
        <v>517</v>
      </c>
      <c r="F2720" s="10">
        <v>43586</v>
      </c>
      <c r="G2720" s="10">
        <v>44561</v>
      </c>
      <c r="H2720" t="s">
        <v>987</v>
      </c>
      <c r="I2720" t="s">
        <v>7233</v>
      </c>
      <c r="J2720" t="s">
        <v>1024</v>
      </c>
      <c r="K2720" t="s">
        <v>3352</v>
      </c>
      <c r="N2720" s="30"/>
      <c r="P2720" s="30"/>
      <c r="Q2720" s="30"/>
      <c r="R2720" s="30"/>
      <c r="S2720" s="30"/>
    </row>
    <row r="2721" spans="1:19" x14ac:dyDescent="0.25">
      <c r="A2721" t="s">
        <v>4146</v>
      </c>
      <c r="B2721" t="s">
        <v>4169</v>
      </c>
      <c r="C2721" t="s">
        <v>569</v>
      </c>
      <c r="D2721" t="str">
        <f>VLOOKUP(C2721,'Programas-Mestrado'!$C:$D,2,0)</f>
        <v>PPGFt</v>
      </c>
      <c r="E2721" t="s">
        <v>517</v>
      </c>
      <c r="F2721" s="10">
        <v>44440</v>
      </c>
      <c r="G2721" s="10">
        <v>44712</v>
      </c>
      <c r="H2721" t="s">
        <v>987</v>
      </c>
      <c r="I2721" t="s">
        <v>7233</v>
      </c>
      <c r="J2721" t="s">
        <v>1026</v>
      </c>
      <c r="K2721" t="s">
        <v>3352</v>
      </c>
      <c r="N2721" s="30"/>
      <c r="P2721" s="30"/>
      <c r="Q2721" s="30"/>
      <c r="R2721" s="30"/>
      <c r="S2721" s="30"/>
    </row>
    <row r="2722" spans="1:19" x14ac:dyDescent="0.25">
      <c r="A2722" t="s">
        <v>3811</v>
      </c>
      <c r="B2722" t="s">
        <v>3840</v>
      </c>
      <c r="C2722" t="s">
        <v>569</v>
      </c>
      <c r="D2722" t="str">
        <f>VLOOKUP(C2722,'Programas-Mestrado'!$C:$D,2,0)</f>
        <v>PPGFt</v>
      </c>
      <c r="E2722" t="s">
        <v>517</v>
      </c>
      <c r="F2722" s="10">
        <v>44287</v>
      </c>
      <c r="G2722" s="10">
        <v>44742</v>
      </c>
      <c r="H2722" t="s">
        <v>987</v>
      </c>
      <c r="I2722" t="s">
        <v>7233</v>
      </c>
      <c r="J2722" t="s">
        <v>1028</v>
      </c>
      <c r="K2722" t="s">
        <v>3352</v>
      </c>
      <c r="N2722" s="30"/>
      <c r="P2722" s="30"/>
      <c r="Q2722" s="30"/>
      <c r="R2722" s="30"/>
      <c r="S2722" s="30"/>
    </row>
    <row r="2723" spans="1:19" x14ac:dyDescent="0.25">
      <c r="A2723" t="s">
        <v>5700</v>
      </c>
      <c r="B2723" t="s">
        <v>6114</v>
      </c>
      <c r="C2723" t="s">
        <v>569</v>
      </c>
      <c r="D2723" t="str">
        <f>VLOOKUP(C2723,'Programas-Mestrado'!$C:$D,2,0)</f>
        <v>PPGFt</v>
      </c>
      <c r="E2723" t="s">
        <v>517</v>
      </c>
      <c r="F2723" s="10">
        <v>45017</v>
      </c>
      <c r="G2723" s="10">
        <v>45382</v>
      </c>
      <c r="H2723" t="s">
        <v>987</v>
      </c>
      <c r="I2723" t="s">
        <v>7233</v>
      </c>
      <c r="J2723" t="s">
        <v>1026</v>
      </c>
      <c r="K2723" t="s">
        <v>3352</v>
      </c>
      <c r="N2723" s="30"/>
      <c r="P2723" s="30"/>
      <c r="Q2723" s="30"/>
      <c r="R2723" s="30"/>
      <c r="S2723" s="30"/>
    </row>
    <row r="2724" spans="1:19" x14ac:dyDescent="0.25">
      <c r="A2724" t="s">
        <v>2720</v>
      </c>
      <c r="B2724" t="s">
        <v>2979</v>
      </c>
      <c r="C2724" t="s">
        <v>569</v>
      </c>
      <c r="D2724" t="str">
        <f>VLOOKUP(C2724,'Programas-Mestrado'!$C:$D,2,0)</f>
        <v>PPGFt</v>
      </c>
      <c r="E2724" t="s">
        <v>517</v>
      </c>
      <c r="F2724" s="10">
        <v>43891</v>
      </c>
      <c r="G2724" s="10">
        <v>44620</v>
      </c>
      <c r="H2724" t="s">
        <v>987</v>
      </c>
      <c r="I2724" t="s">
        <v>7233</v>
      </c>
      <c r="J2724" t="s">
        <v>1024</v>
      </c>
      <c r="K2724" t="s">
        <v>3352</v>
      </c>
      <c r="N2724" s="30"/>
      <c r="P2724" s="30"/>
      <c r="Q2724" s="30"/>
      <c r="R2724" s="30"/>
      <c r="S2724" s="30"/>
    </row>
    <row r="2725" spans="1:19" x14ac:dyDescent="0.25">
      <c r="A2725" t="s">
        <v>2721</v>
      </c>
      <c r="B2725" t="s">
        <v>2980</v>
      </c>
      <c r="C2725" t="s">
        <v>569</v>
      </c>
      <c r="D2725" t="str">
        <f>VLOOKUP(C2725,'Programas-Mestrado'!$C:$D,2,0)</f>
        <v>PPGFt</v>
      </c>
      <c r="E2725" t="s">
        <v>517</v>
      </c>
      <c r="F2725" s="10">
        <v>43678</v>
      </c>
      <c r="G2725" s="10">
        <v>44196</v>
      </c>
      <c r="H2725" t="s">
        <v>987</v>
      </c>
      <c r="I2725" t="s">
        <v>7233</v>
      </c>
      <c r="J2725" t="s">
        <v>1025</v>
      </c>
      <c r="K2725" t="s">
        <v>3352</v>
      </c>
      <c r="N2725" s="30"/>
      <c r="P2725" s="30"/>
      <c r="Q2725" s="30"/>
      <c r="R2725" s="30"/>
      <c r="S2725" s="30"/>
    </row>
    <row r="2726" spans="1:19" x14ac:dyDescent="0.25">
      <c r="A2726" t="s">
        <v>2722</v>
      </c>
      <c r="B2726" t="s">
        <v>2981</v>
      </c>
      <c r="C2726" t="s">
        <v>569</v>
      </c>
      <c r="D2726" t="str">
        <f>VLOOKUP(C2726,'Programas-Mestrado'!$C:$D,2,0)</f>
        <v>PPGFt</v>
      </c>
      <c r="E2726" t="s">
        <v>517</v>
      </c>
      <c r="F2726" s="10">
        <v>43922</v>
      </c>
      <c r="G2726" s="10">
        <v>44439</v>
      </c>
      <c r="H2726" t="s">
        <v>987</v>
      </c>
      <c r="I2726" t="s">
        <v>7233</v>
      </c>
      <c r="J2726" t="s">
        <v>3787</v>
      </c>
      <c r="K2726" t="s">
        <v>3352</v>
      </c>
      <c r="N2726" s="30"/>
      <c r="P2726" s="30"/>
      <c r="Q2726" s="30"/>
      <c r="R2726" s="30"/>
      <c r="S2726" s="30"/>
    </row>
    <row r="2727" spans="1:19" x14ac:dyDescent="0.25">
      <c r="A2727" t="s">
        <v>2722</v>
      </c>
      <c r="B2727" t="s">
        <v>5900</v>
      </c>
      <c r="C2727" t="s">
        <v>569</v>
      </c>
      <c r="D2727" t="str">
        <f>VLOOKUP(C2727,'Programas-Mestrado'!$C:$D,2,0)</f>
        <v>PPGFt</v>
      </c>
      <c r="E2727" t="s">
        <v>517</v>
      </c>
      <c r="F2727" s="10">
        <v>44805</v>
      </c>
      <c r="G2727" s="10">
        <v>44985</v>
      </c>
      <c r="H2727" t="s">
        <v>987</v>
      </c>
      <c r="I2727" t="s">
        <v>7233</v>
      </c>
      <c r="J2727" t="s">
        <v>1024</v>
      </c>
      <c r="K2727" t="s">
        <v>3352</v>
      </c>
      <c r="N2727" s="30"/>
      <c r="P2727" s="30"/>
      <c r="Q2727" s="30"/>
    </row>
    <row r="2728" spans="1:19" x14ac:dyDescent="0.25">
      <c r="A2728" t="s">
        <v>2744</v>
      </c>
      <c r="B2728" t="s">
        <v>3990</v>
      </c>
      <c r="C2728" t="s">
        <v>569</v>
      </c>
      <c r="D2728" t="str">
        <f>VLOOKUP(C2728,'Programas-Mestrado'!$C:$D,2,0)</f>
        <v>PPGFt</v>
      </c>
      <c r="E2728" t="s">
        <v>517</v>
      </c>
      <c r="F2728" s="10">
        <v>44378</v>
      </c>
      <c r="G2728" s="10">
        <v>44651</v>
      </c>
      <c r="H2728" t="s">
        <v>987</v>
      </c>
      <c r="I2728" t="s">
        <v>7233</v>
      </c>
      <c r="J2728" t="s">
        <v>1026</v>
      </c>
      <c r="K2728" t="s">
        <v>3352</v>
      </c>
      <c r="N2728" s="30"/>
      <c r="P2728" s="30"/>
      <c r="Q2728" s="30"/>
    </row>
    <row r="2729" spans="1:19" x14ac:dyDescent="0.25">
      <c r="A2729" t="s">
        <v>3174</v>
      </c>
      <c r="B2729" t="s">
        <v>3327</v>
      </c>
      <c r="C2729" t="s">
        <v>569</v>
      </c>
      <c r="D2729" t="str">
        <f>VLOOKUP(C2729,'Programas-Mestrado'!$C:$D,2,0)</f>
        <v>PPGFt</v>
      </c>
      <c r="E2729" t="s">
        <v>517</v>
      </c>
      <c r="F2729" s="10">
        <v>43525</v>
      </c>
      <c r="G2729" s="10">
        <v>43799</v>
      </c>
      <c r="H2729" t="s">
        <v>987</v>
      </c>
      <c r="I2729" t="s">
        <v>7233</v>
      </c>
      <c r="J2729" t="s">
        <v>1024</v>
      </c>
      <c r="K2729" t="s">
        <v>3352</v>
      </c>
      <c r="N2729" s="30"/>
      <c r="P2729" s="30"/>
      <c r="Q2729" s="30"/>
    </row>
    <row r="2730" spans="1:19" x14ac:dyDescent="0.25">
      <c r="A2730" t="s">
        <v>2723</v>
      </c>
      <c r="B2730" t="s">
        <v>2982</v>
      </c>
      <c r="C2730" t="s">
        <v>569</v>
      </c>
      <c r="D2730" t="str">
        <f>VLOOKUP(C2730,'Programas-Mestrado'!$C:$D,2,0)</f>
        <v>PPGFt</v>
      </c>
      <c r="E2730" t="s">
        <v>517</v>
      </c>
      <c r="F2730" s="10">
        <v>43525</v>
      </c>
      <c r="G2730" s="10">
        <v>44255</v>
      </c>
      <c r="H2730" t="s">
        <v>987</v>
      </c>
      <c r="I2730" t="s">
        <v>7233</v>
      </c>
      <c r="J2730" t="s">
        <v>1024</v>
      </c>
      <c r="K2730" t="s">
        <v>3352</v>
      </c>
      <c r="N2730" s="30"/>
      <c r="P2730" s="30"/>
      <c r="Q2730" s="30"/>
    </row>
    <row r="2731" spans="1:19" x14ac:dyDescent="0.25">
      <c r="A2731" t="s">
        <v>5364</v>
      </c>
      <c r="B2731" t="s">
        <v>5519</v>
      </c>
      <c r="C2731" t="s">
        <v>569</v>
      </c>
      <c r="D2731" t="str">
        <f>VLOOKUP(C2731,'Programas-Mestrado'!$C:$D,2,0)</f>
        <v>PPGFt</v>
      </c>
      <c r="E2731" t="s">
        <v>517</v>
      </c>
      <c r="F2731" s="10">
        <v>44986</v>
      </c>
      <c r="G2731" s="10">
        <v>45077</v>
      </c>
      <c r="H2731" t="s">
        <v>987</v>
      </c>
      <c r="I2731" t="s">
        <v>7233</v>
      </c>
      <c r="J2731" t="s">
        <v>1026</v>
      </c>
      <c r="K2731" t="s">
        <v>3352</v>
      </c>
      <c r="N2731" s="30"/>
      <c r="P2731" s="30"/>
      <c r="Q2731" s="30"/>
    </row>
    <row r="2732" spans="1:19" x14ac:dyDescent="0.25">
      <c r="A2732" t="s">
        <v>3175</v>
      </c>
      <c r="B2732" t="s">
        <v>3328</v>
      </c>
      <c r="C2732" t="s">
        <v>569</v>
      </c>
      <c r="D2732" t="str">
        <f>VLOOKUP(C2732,'Programas-Mestrado'!$C:$D,2,0)</f>
        <v>PPGFt</v>
      </c>
      <c r="E2732" t="s">
        <v>517</v>
      </c>
      <c r="F2732" s="10">
        <v>43525</v>
      </c>
      <c r="G2732" s="10">
        <v>43738</v>
      </c>
      <c r="H2732" t="s">
        <v>987</v>
      </c>
      <c r="I2732" t="s">
        <v>7233</v>
      </c>
      <c r="J2732" t="s">
        <v>1028</v>
      </c>
      <c r="K2732" t="s">
        <v>3352</v>
      </c>
      <c r="N2732" s="30"/>
      <c r="P2732" s="30"/>
      <c r="Q2732" s="30"/>
    </row>
    <row r="2733" spans="1:19" x14ac:dyDescent="0.25">
      <c r="A2733" t="s">
        <v>3176</v>
      </c>
      <c r="B2733" t="s">
        <v>3329</v>
      </c>
      <c r="C2733" t="s">
        <v>569</v>
      </c>
      <c r="D2733" t="str">
        <f>VLOOKUP(C2733,'Programas-Mestrado'!$C:$D,2,0)</f>
        <v>PPGFt</v>
      </c>
      <c r="E2733" t="s">
        <v>517</v>
      </c>
      <c r="F2733" s="10">
        <v>43525</v>
      </c>
      <c r="G2733" s="10">
        <v>43677</v>
      </c>
      <c r="H2733" t="s">
        <v>987</v>
      </c>
      <c r="I2733" t="s">
        <v>7233</v>
      </c>
      <c r="J2733" t="s">
        <v>1028</v>
      </c>
      <c r="K2733" t="s">
        <v>3352</v>
      </c>
      <c r="N2733" s="30"/>
      <c r="P2733" s="30"/>
      <c r="Q2733" s="30"/>
    </row>
    <row r="2734" spans="1:19" x14ac:dyDescent="0.25">
      <c r="A2734" t="s">
        <v>2724</v>
      </c>
      <c r="B2734" t="s">
        <v>2983</v>
      </c>
      <c r="C2734" t="s">
        <v>569</v>
      </c>
      <c r="D2734" t="str">
        <f>VLOOKUP(C2734,'Programas-Mestrado'!$C:$D,2,0)</f>
        <v>PPGFt</v>
      </c>
      <c r="E2734" t="s">
        <v>517</v>
      </c>
      <c r="F2734" s="10">
        <v>43891</v>
      </c>
      <c r="G2734" s="10">
        <v>44804</v>
      </c>
      <c r="H2734" t="s">
        <v>987</v>
      </c>
      <c r="I2734" t="s">
        <v>7233</v>
      </c>
      <c r="J2734" t="s">
        <v>1028</v>
      </c>
      <c r="K2734" t="s">
        <v>3352</v>
      </c>
      <c r="N2734" s="30"/>
      <c r="P2734" s="30"/>
      <c r="Q2734" s="30"/>
    </row>
    <row r="2735" spans="1:19" x14ac:dyDescent="0.25">
      <c r="A2735" t="s">
        <v>2724</v>
      </c>
      <c r="B2735" t="s">
        <v>6424</v>
      </c>
      <c r="C2735" t="s">
        <v>569</v>
      </c>
      <c r="D2735" t="str">
        <f>VLOOKUP(C2735,'Programas-Mestrado'!$C:$D,2,0)</f>
        <v>PPGFt</v>
      </c>
      <c r="E2735" t="s">
        <v>517</v>
      </c>
      <c r="F2735" s="10">
        <v>45170</v>
      </c>
      <c r="G2735" s="10">
        <v>45351</v>
      </c>
      <c r="H2735" t="s">
        <v>987</v>
      </c>
      <c r="I2735" t="s">
        <v>7233</v>
      </c>
      <c r="J2735" t="s">
        <v>1024</v>
      </c>
      <c r="K2735" t="s">
        <v>3352</v>
      </c>
      <c r="N2735" s="30"/>
      <c r="P2735" s="30"/>
      <c r="Q2735" s="30"/>
    </row>
    <row r="2736" spans="1:19" x14ac:dyDescent="0.25">
      <c r="A2736" t="s">
        <v>2725</v>
      </c>
      <c r="B2736" t="s">
        <v>2984</v>
      </c>
      <c r="C2736" t="s">
        <v>569</v>
      </c>
      <c r="D2736" t="str">
        <f>VLOOKUP(C2736,'Programas-Mestrado'!$C:$D,2,0)</f>
        <v>PPGFt</v>
      </c>
      <c r="E2736" t="s">
        <v>517</v>
      </c>
      <c r="F2736" s="10">
        <v>43525</v>
      </c>
      <c r="G2736" s="10">
        <v>44286</v>
      </c>
      <c r="H2736" t="s">
        <v>987</v>
      </c>
      <c r="I2736" t="s">
        <v>7233</v>
      </c>
      <c r="J2736" t="s">
        <v>1024</v>
      </c>
      <c r="K2736" t="s">
        <v>3352</v>
      </c>
      <c r="N2736" s="30"/>
      <c r="P2736" s="30"/>
      <c r="Q2736" s="30"/>
    </row>
    <row r="2737" spans="1:17" x14ac:dyDescent="0.25">
      <c r="A2737" t="s">
        <v>3186</v>
      </c>
      <c r="B2737" t="s">
        <v>3708</v>
      </c>
      <c r="C2737" t="s">
        <v>569</v>
      </c>
      <c r="D2737" t="str">
        <f>VLOOKUP(C2737,'Programas-Mestrado'!$C:$D,2,0)</f>
        <v>PPGFt</v>
      </c>
      <c r="E2737" t="s">
        <v>517</v>
      </c>
      <c r="F2737" s="10">
        <v>44256</v>
      </c>
      <c r="G2737" s="10">
        <v>45412</v>
      </c>
      <c r="H2737" t="s">
        <v>987</v>
      </c>
      <c r="I2737" t="s">
        <v>7233</v>
      </c>
      <c r="J2737" t="s">
        <v>1023</v>
      </c>
      <c r="K2737" t="s">
        <v>3352</v>
      </c>
      <c r="N2737" s="30"/>
      <c r="P2737" s="30"/>
      <c r="Q2737" s="30"/>
    </row>
    <row r="2738" spans="1:17" x14ac:dyDescent="0.25">
      <c r="A2738" t="s">
        <v>5694</v>
      </c>
      <c r="B2738" t="s">
        <v>5901</v>
      </c>
      <c r="C2738" t="s">
        <v>569</v>
      </c>
      <c r="D2738" t="str">
        <f>VLOOKUP(C2738,'Programas-Mestrado'!$C:$D,2,0)</f>
        <v>PPGFt</v>
      </c>
      <c r="E2738" t="s">
        <v>517</v>
      </c>
      <c r="F2738" s="10">
        <v>44256</v>
      </c>
      <c r="G2738" s="10">
        <v>44985</v>
      </c>
      <c r="H2738" t="s">
        <v>987</v>
      </c>
      <c r="I2738" t="s">
        <v>7233</v>
      </c>
      <c r="J2738" t="s">
        <v>1026</v>
      </c>
      <c r="K2738" t="s">
        <v>3352</v>
      </c>
      <c r="N2738" s="30"/>
      <c r="P2738" s="30"/>
      <c r="Q2738" s="30"/>
    </row>
    <row r="2739" spans="1:17" x14ac:dyDescent="0.25">
      <c r="A2739" t="s">
        <v>2726</v>
      </c>
      <c r="B2739" t="s">
        <v>2985</v>
      </c>
      <c r="C2739" t="s">
        <v>569</v>
      </c>
      <c r="D2739" t="str">
        <f>VLOOKUP(C2739,'Programas-Mestrado'!$C:$D,2,0)</f>
        <v>PPGFt</v>
      </c>
      <c r="E2739" t="s">
        <v>517</v>
      </c>
      <c r="F2739" s="10">
        <v>43891</v>
      </c>
      <c r="G2739" s="10">
        <v>44834</v>
      </c>
      <c r="H2739" t="s">
        <v>987</v>
      </c>
      <c r="I2739" t="s">
        <v>7233</v>
      </c>
      <c r="J2739" t="s">
        <v>1025</v>
      </c>
      <c r="K2739" t="s">
        <v>3352</v>
      </c>
      <c r="N2739" s="30"/>
      <c r="P2739" s="30"/>
      <c r="Q2739" s="30"/>
    </row>
    <row r="2740" spans="1:17" x14ac:dyDescent="0.25">
      <c r="A2740" t="s">
        <v>2727</v>
      </c>
      <c r="B2740" t="s">
        <v>2986</v>
      </c>
      <c r="C2740" t="s">
        <v>569</v>
      </c>
      <c r="D2740" t="str">
        <f>VLOOKUP(C2740,'Programas-Mestrado'!$C:$D,2,0)</f>
        <v>PPGFt</v>
      </c>
      <c r="E2740" t="s">
        <v>517</v>
      </c>
      <c r="F2740" s="10">
        <v>43891</v>
      </c>
      <c r="G2740" s="10">
        <v>44834</v>
      </c>
      <c r="H2740" t="s">
        <v>987</v>
      </c>
      <c r="I2740" t="s">
        <v>7233</v>
      </c>
      <c r="J2740" t="s">
        <v>1025</v>
      </c>
      <c r="K2740" t="s">
        <v>3352</v>
      </c>
      <c r="N2740" s="30"/>
      <c r="P2740" s="30"/>
      <c r="Q2740" s="30"/>
    </row>
    <row r="2741" spans="1:17" x14ac:dyDescent="0.25">
      <c r="A2741" t="s">
        <v>5695</v>
      </c>
      <c r="B2741" t="s">
        <v>5902</v>
      </c>
      <c r="C2741" t="s">
        <v>569</v>
      </c>
      <c r="D2741" t="str">
        <f>VLOOKUP(C2741,'Programas-Mestrado'!$C:$D,2,0)</f>
        <v>PPGFt</v>
      </c>
      <c r="E2741" t="s">
        <v>517</v>
      </c>
      <c r="F2741" s="10">
        <v>43891</v>
      </c>
      <c r="G2741" s="10">
        <v>44985</v>
      </c>
      <c r="H2741" t="s">
        <v>987</v>
      </c>
      <c r="I2741" t="s">
        <v>7233</v>
      </c>
      <c r="J2741" t="s">
        <v>1024</v>
      </c>
      <c r="K2741" t="s">
        <v>3352</v>
      </c>
      <c r="N2741" s="30"/>
      <c r="P2741" s="30"/>
      <c r="Q2741" s="30"/>
    </row>
    <row r="2742" spans="1:17" x14ac:dyDescent="0.25">
      <c r="A2742" t="s">
        <v>2728</v>
      </c>
      <c r="B2742" t="s">
        <v>2987</v>
      </c>
      <c r="C2742" t="s">
        <v>569</v>
      </c>
      <c r="D2742" t="str">
        <f>VLOOKUP(C2742,'Programas-Mestrado'!$C:$D,2,0)</f>
        <v>PPGFt</v>
      </c>
      <c r="E2742" t="s">
        <v>517</v>
      </c>
      <c r="F2742" s="10">
        <v>43800</v>
      </c>
      <c r="G2742" s="10">
        <v>44712</v>
      </c>
      <c r="H2742" t="s">
        <v>987</v>
      </c>
      <c r="I2742" t="s">
        <v>7233</v>
      </c>
      <c r="J2742" t="s">
        <v>1025</v>
      </c>
      <c r="K2742" t="s">
        <v>3352</v>
      </c>
      <c r="N2742" s="30"/>
      <c r="P2742" s="30"/>
      <c r="Q2742" s="30"/>
    </row>
    <row r="2743" spans="1:17" x14ac:dyDescent="0.25">
      <c r="A2743" t="s">
        <v>2728</v>
      </c>
      <c r="B2743" t="s">
        <v>3330</v>
      </c>
      <c r="C2743" t="s">
        <v>569</v>
      </c>
      <c r="D2743" t="str">
        <f>VLOOKUP(C2743,'Programas-Mestrado'!$C:$D,2,0)</f>
        <v>PPGFt</v>
      </c>
      <c r="E2743" t="s">
        <v>517</v>
      </c>
      <c r="F2743" s="10">
        <v>43556</v>
      </c>
      <c r="G2743" s="10">
        <v>43585</v>
      </c>
      <c r="H2743" t="s">
        <v>987</v>
      </c>
      <c r="I2743" t="s">
        <v>7233</v>
      </c>
      <c r="J2743" t="s">
        <v>1025</v>
      </c>
      <c r="K2743" t="s">
        <v>3352</v>
      </c>
      <c r="N2743" s="30"/>
      <c r="P2743" s="30"/>
      <c r="Q2743" s="30"/>
    </row>
    <row r="2744" spans="1:17" x14ac:dyDescent="0.25">
      <c r="A2744" t="s">
        <v>3033</v>
      </c>
      <c r="B2744" t="s">
        <v>6425</v>
      </c>
      <c r="C2744" t="s">
        <v>569</v>
      </c>
      <c r="D2744" t="str">
        <f>VLOOKUP(C2744,'Programas-Mestrado'!$C:$D,2,0)</f>
        <v>PPGFt</v>
      </c>
      <c r="E2744" t="s">
        <v>517</v>
      </c>
      <c r="F2744" s="10">
        <v>45170</v>
      </c>
      <c r="G2744" s="10">
        <v>45504</v>
      </c>
      <c r="H2744" t="s">
        <v>987</v>
      </c>
      <c r="I2744" t="s">
        <v>7233</v>
      </c>
      <c r="J2744" t="s">
        <v>1024</v>
      </c>
      <c r="K2744" t="s">
        <v>3352</v>
      </c>
      <c r="N2744" s="30"/>
      <c r="P2744" s="30"/>
      <c r="Q2744" s="30"/>
    </row>
    <row r="2745" spans="1:17" x14ac:dyDescent="0.25">
      <c r="A2745" t="s">
        <v>3033</v>
      </c>
      <c r="B2745" t="s">
        <v>5903</v>
      </c>
      <c r="C2745" t="s">
        <v>569</v>
      </c>
      <c r="D2745" t="str">
        <f>VLOOKUP(C2745,'Programas-Mestrado'!$C:$D,2,0)</f>
        <v>PPGFt</v>
      </c>
      <c r="E2745" t="s">
        <v>517</v>
      </c>
      <c r="F2745" s="10">
        <v>44256</v>
      </c>
      <c r="G2745" s="10">
        <v>44985</v>
      </c>
      <c r="H2745" t="s">
        <v>987</v>
      </c>
      <c r="I2745" t="s">
        <v>7233</v>
      </c>
      <c r="J2745" t="s">
        <v>3787</v>
      </c>
      <c r="K2745" t="s">
        <v>3352</v>
      </c>
      <c r="N2745" s="30"/>
      <c r="P2745" s="30"/>
      <c r="Q2745" s="30"/>
    </row>
    <row r="2746" spans="1:17" x14ac:dyDescent="0.25">
      <c r="A2746" t="s">
        <v>2729</v>
      </c>
      <c r="B2746" t="s">
        <v>2988</v>
      </c>
      <c r="C2746" t="s">
        <v>569</v>
      </c>
      <c r="D2746" t="str">
        <f>VLOOKUP(C2746,'Programas-Mestrado'!$C:$D,2,0)</f>
        <v>PPGFt</v>
      </c>
      <c r="E2746" t="s">
        <v>517</v>
      </c>
      <c r="F2746" s="10">
        <v>43586</v>
      </c>
      <c r="G2746" s="10">
        <v>44255</v>
      </c>
      <c r="H2746" t="s">
        <v>987</v>
      </c>
      <c r="I2746" t="s">
        <v>7233</v>
      </c>
      <c r="J2746" t="s">
        <v>1024</v>
      </c>
      <c r="K2746" t="s">
        <v>3352</v>
      </c>
      <c r="N2746" s="30"/>
      <c r="P2746" s="30"/>
      <c r="Q2746" s="30"/>
    </row>
    <row r="2747" spans="1:17" x14ac:dyDescent="0.25">
      <c r="A2747" t="s">
        <v>3348</v>
      </c>
      <c r="B2747" t="s">
        <v>3709</v>
      </c>
      <c r="C2747" t="s">
        <v>569</v>
      </c>
      <c r="D2747" t="str">
        <f>VLOOKUP(C2747,'Programas-Mestrado'!$C:$D,2,0)</f>
        <v>PPGFt</v>
      </c>
      <c r="E2747" t="s">
        <v>517</v>
      </c>
      <c r="F2747" s="10">
        <v>44256</v>
      </c>
      <c r="G2747" s="10">
        <v>45473</v>
      </c>
      <c r="H2747" t="s">
        <v>987</v>
      </c>
      <c r="I2747" t="s">
        <v>7233</v>
      </c>
      <c r="J2747" t="s">
        <v>1025</v>
      </c>
      <c r="K2747" t="s">
        <v>3352</v>
      </c>
      <c r="N2747" s="30"/>
      <c r="P2747" s="30"/>
      <c r="Q2747" s="30"/>
    </row>
    <row r="2748" spans="1:17" x14ac:dyDescent="0.25">
      <c r="A2748" t="s">
        <v>3540</v>
      </c>
      <c r="B2748" t="s">
        <v>3938</v>
      </c>
      <c r="C2748" t="s">
        <v>569</v>
      </c>
      <c r="D2748" t="str">
        <f>VLOOKUP(C2748,'Programas-Mestrado'!$C:$D,2,0)</f>
        <v>PPGFt</v>
      </c>
      <c r="E2748" t="s">
        <v>517</v>
      </c>
      <c r="F2748" s="10">
        <v>44348</v>
      </c>
      <c r="G2748" s="10">
        <v>44773</v>
      </c>
      <c r="H2748" t="s">
        <v>987</v>
      </c>
      <c r="I2748" t="s">
        <v>7233</v>
      </c>
      <c r="J2748" t="s">
        <v>1026</v>
      </c>
      <c r="K2748" t="s">
        <v>3352</v>
      </c>
      <c r="N2748" s="30"/>
      <c r="P2748" s="30"/>
      <c r="Q2748" s="30"/>
    </row>
    <row r="2749" spans="1:17" x14ac:dyDescent="0.25">
      <c r="A2749" t="s">
        <v>6784</v>
      </c>
      <c r="B2749" t="s">
        <v>6939</v>
      </c>
      <c r="C2749" t="s">
        <v>569</v>
      </c>
      <c r="D2749" t="str">
        <f>VLOOKUP(C2749,'Programas-Mestrado'!$C:$D,2,0)</f>
        <v>PPGFt</v>
      </c>
      <c r="E2749" t="s">
        <v>517</v>
      </c>
      <c r="F2749" s="10">
        <v>45352</v>
      </c>
      <c r="G2749" s="10">
        <v>45443</v>
      </c>
      <c r="H2749" t="s">
        <v>987</v>
      </c>
      <c r="I2749" t="s">
        <v>7233</v>
      </c>
      <c r="J2749" t="s">
        <v>1025</v>
      </c>
      <c r="K2749" t="s">
        <v>3352</v>
      </c>
      <c r="N2749" s="30"/>
      <c r="P2749" s="30"/>
      <c r="Q2749" s="30"/>
    </row>
    <row r="2750" spans="1:17" x14ac:dyDescent="0.25">
      <c r="A2750" t="s">
        <v>6299</v>
      </c>
      <c r="B2750" t="s">
        <v>6329</v>
      </c>
      <c r="C2750" t="s">
        <v>569</v>
      </c>
      <c r="D2750" t="str">
        <f>VLOOKUP(C2750,'Programas-Mestrado'!$C:$D,2,0)</f>
        <v>PPGFt</v>
      </c>
      <c r="E2750" t="s">
        <v>517</v>
      </c>
      <c r="F2750" s="10">
        <v>45139</v>
      </c>
      <c r="G2750" s="10">
        <v>45260</v>
      </c>
      <c r="H2750" t="s">
        <v>987</v>
      </c>
      <c r="I2750" t="s">
        <v>7233</v>
      </c>
      <c r="J2750" t="s">
        <v>1026</v>
      </c>
      <c r="K2750" t="s">
        <v>3352</v>
      </c>
      <c r="N2750" s="30"/>
      <c r="P2750" s="30"/>
      <c r="Q2750" s="30"/>
    </row>
    <row r="2751" spans="1:17" x14ac:dyDescent="0.25">
      <c r="A2751" t="s">
        <v>2730</v>
      </c>
      <c r="B2751" t="s">
        <v>2989</v>
      </c>
      <c r="C2751" t="s">
        <v>569</v>
      </c>
      <c r="D2751" t="str">
        <f>VLOOKUP(C2751,'Programas-Mestrado'!$C:$D,2,0)</f>
        <v>PPGFt</v>
      </c>
      <c r="E2751" t="s">
        <v>517</v>
      </c>
      <c r="F2751" s="10">
        <v>43891</v>
      </c>
      <c r="G2751" s="10">
        <v>44620</v>
      </c>
      <c r="H2751" t="s">
        <v>987</v>
      </c>
      <c r="I2751" t="s">
        <v>7233</v>
      </c>
      <c r="J2751" t="s">
        <v>1025</v>
      </c>
      <c r="K2751" t="s">
        <v>3352</v>
      </c>
      <c r="N2751" s="30"/>
      <c r="P2751" s="30"/>
      <c r="Q2751" s="30"/>
    </row>
    <row r="2752" spans="1:17" x14ac:dyDescent="0.25">
      <c r="A2752" t="s">
        <v>2731</v>
      </c>
      <c r="B2752" t="s">
        <v>2990</v>
      </c>
      <c r="C2752" t="s">
        <v>569</v>
      </c>
      <c r="D2752" t="str">
        <f>VLOOKUP(C2752,'Programas-Mestrado'!$C:$D,2,0)</f>
        <v>PPGFt</v>
      </c>
      <c r="E2752" t="s">
        <v>517</v>
      </c>
      <c r="F2752" s="10">
        <v>43525</v>
      </c>
      <c r="G2752" s="10">
        <v>44377</v>
      </c>
      <c r="H2752" t="s">
        <v>987</v>
      </c>
      <c r="I2752" t="s">
        <v>7233</v>
      </c>
      <c r="J2752" t="s">
        <v>1024</v>
      </c>
      <c r="K2752" t="s">
        <v>3352</v>
      </c>
      <c r="N2752" s="30"/>
      <c r="P2752" s="30"/>
      <c r="Q2752" s="30"/>
    </row>
    <row r="2753" spans="1:17" x14ac:dyDescent="0.25">
      <c r="A2753" t="s">
        <v>4827</v>
      </c>
      <c r="B2753" t="s">
        <v>5522</v>
      </c>
      <c r="C2753" t="s">
        <v>569</v>
      </c>
      <c r="D2753" t="str">
        <f>VLOOKUP(C2753,'Programas-Mestrado'!$C:$D,2,0)</f>
        <v>PPGFt</v>
      </c>
      <c r="E2753" t="s">
        <v>517</v>
      </c>
      <c r="F2753" s="10">
        <v>44986</v>
      </c>
      <c r="G2753" s="10">
        <v>45138</v>
      </c>
      <c r="H2753" t="s">
        <v>987</v>
      </c>
      <c r="I2753" t="s">
        <v>7233</v>
      </c>
      <c r="J2753" t="s">
        <v>1026</v>
      </c>
      <c r="K2753" t="s">
        <v>3352</v>
      </c>
      <c r="N2753" s="30"/>
      <c r="P2753" s="30"/>
      <c r="Q2753" s="30"/>
    </row>
    <row r="2754" spans="1:17" x14ac:dyDescent="0.25">
      <c r="A2754" t="s">
        <v>3177</v>
      </c>
      <c r="B2754" t="s">
        <v>3331</v>
      </c>
      <c r="C2754" t="s">
        <v>569</v>
      </c>
      <c r="D2754" t="str">
        <f>VLOOKUP(C2754,'Programas-Mestrado'!$C:$D,2,0)</f>
        <v>PPGFt</v>
      </c>
      <c r="E2754" t="s">
        <v>517</v>
      </c>
      <c r="F2754" s="10">
        <v>43525</v>
      </c>
      <c r="G2754" s="10">
        <v>43555</v>
      </c>
      <c r="H2754" t="s">
        <v>987</v>
      </c>
      <c r="I2754" t="s">
        <v>7233</v>
      </c>
      <c r="J2754" t="s">
        <v>1026</v>
      </c>
      <c r="K2754" t="s">
        <v>3352</v>
      </c>
      <c r="N2754" s="30"/>
      <c r="P2754" s="30"/>
      <c r="Q2754" s="30"/>
    </row>
    <row r="2755" spans="1:17" x14ac:dyDescent="0.25">
      <c r="A2755" t="s">
        <v>3744</v>
      </c>
      <c r="B2755" t="s">
        <v>3785</v>
      </c>
      <c r="C2755" t="s">
        <v>569</v>
      </c>
      <c r="D2755" t="str">
        <f>VLOOKUP(C2755,'Programas-Mestrado'!$C:$D,2,0)</f>
        <v>PPGFt</v>
      </c>
      <c r="E2755" t="s">
        <v>517</v>
      </c>
      <c r="F2755" s="10">
        <v>44256</v>
      </c>
      <c r="G2755" s="10">
        <v>44957</v>
      </c>
      <c r="H2755" t="s">
        <v>987</v>
      </c>
      <c r="I2755" t="s">
        <v>7233</v>
      </c>
      <c r="J2755" t="s">
        <v>3787</v>
      </c>
      <c r="K2755" t="s">
        <v>3352</v>
      </c>
      <c r="N2755" s="30"/>
      <c r="P2755" s="30"/>
      <c r="Q2755" s="30"/>
    </row>
    <row r="2756" spans="1:17" x14ac:dyDescent="0.25">
      <c r="A2756" t="s">
        <v>4828</v>
      </c>
      <c r="B2756" t="s">
        <v>5523</v>
      </c>
      <c r="C2756" t="s">
        <v>569</v>
      </c>
      <c r="D2756" t="str">
        <f>VLOOKUP(C2756,'Programas-Mestrado'!$C:$D,2,0)</f>
        <v>PPGFt</v>
      </c>
      <c r="E2756" t="s">
        <v>517</v>
      </c>
      <c r="F2756" s="10">
        <v>44986</v>
      </c>
      <c r="G2756" s="10">
        <v>45016</v>
      </c>
      <c r="H2756" t="s">
        <v>987</v>
      </c>
      <c r="I2756" t="s">
        <v>7233</v>
      </c>
      <c r="J2756" t="s">
        <v>3787</v>
      </c>
      <c r="K2756" t="s">
        <v>3352</v>
      </c>
      <c r="N2756" s="30"/>
      <c r="P2756" s="30"/>
      <c r="Q2756" s="30"/>
    </row>
    <row r="2757" spans="1:17" x14ac:dyDescent="0.25">
      <c r="A2757" t="s">
        <v>2732</v>
      </c>
      <c r="B2757" t="s">
        <v>2991</v>
      </c>
      <c r="C2757" t="s">
        <v>569</v>
      </c>
      <c r="D2757" t="str">
        <f>VLOOKUP(C2757,'Programas-Mestrado'!$C:$D,2,0)</f>
        <v>PPGFt</v>
      </c>
      <c r="E2757" t="s">
        <v>517</v>
      </c>
      <c r="F2757" s="10">
        <v>43891</v>
      </c>
      <c r="G2757" s="10">
        <v>44712</v>
      </c>
      <c r="H2757" t="s">
        <v>987</v>
      </c>
      <c r="I2757" t="s">
        <v>7233</v>
      </c>
      <c r="J2757" t="s">
        <v>1026</v>
      </c>
      <c r="K2757" t="s">
        <v>3352</v>
      </c>
      <c r="N2757" s="30"/>
      <c r="P2757" s="30"/>
      <c r="Q2757" s="30"/>
    </row>
    <row r="2758" spans="1:17" x14ac:dyDescent="0.25">
      <c r="A2758" t="s">
        <v>6123</v>
      </c>
      <c r="B2758" t="s">
        <v>6138</v>
      </c>
      <c r="C2758" t="s">
        <v>569</v>
      </c>
      <c r="D2758" t="str">
        <f>VLOOKUP(C2758,'Programas-Mestrado'!$C:$D,2,0)</f>
        <v>PPGFt</v>
      </c>
      <c r="E2758" t="s">
        <v>517</v>
      </c>
      <c r="F2758" s="10">
        <v>45017</v>
      </c>
      <c r="G2758" s="10">
        <v>45169</v>
      </c>
      <c r="H2758" t="s">
        <v>987</v>
      </c>
      <c r="I2758" t="s">
        <v>7233</v>
      </c>
      <c r="J2758" t="s">
        <v>1023</v>
      </c>
      <c r="K2758" t="s">
        <v>3352</v>
      </c>
      <c r="N2758" s="30"/>
      <c r="P2758" s="30"/>
      <c r="Q2758" s="30"/>
    </row>
    <row r="2759" spans="1:17" x14ac:dyDescent="0.25">
      <c r="A2759" t="s">
        <v>5696</v>
      </c>
      <c r="B2759" t="s">
        <v>6426</v>
      </c>
      <c r="C2759" t="s">
        <v>569</v>
      </c>
      <c r="D2759" t="str">
        <f>VLOOKUP(C2759,'Programas-Mestrado'!$C:$D,2,0)</f>
        <v>PPGFt</v>
      </c>
      <c r="E2759" t="s">
        <v>517</v>
      </c>
      <c r="F2759" s="10">
        <v>45170</v>
      </c>
      <c r="G2759" s="10">
        <v>45351</v>
      </c>
      <c r="H2759" t="s">
        <v>987</v>
      </c>
      <c r="I2759" t="s">
        <v>7233</v>
      </c>
      <c r="J2759" t="s">
        <v>1024</v>
      </c>
      <c r="K2759" t="s">
        <v>3352</v>
      </c>
      <c r="N2759" s="30"/>
      <c r="P2759" s="30"/>
      <c r="Q2759" s="30"/>
    </row>
    <row r="2760" spans="1:17" x14ac:dyDescent="0.25">
      <c r="A2760" t="s">
        <v>5696</v>
      </c>
      <c r="B2760" t="s">
        <v>5904</v>
      </c>
      <c r="C2760" t="s">
        <v>569</v>
      </c>
      <c r="D2760" t="str">
        <f>VLOOKUP(C2760,'Programas-Mestrado'!$C:$D,2,0)</f>
        <v>PPGFt</v>
      </c>
      <c r="E2760" t="s">
        <v>517</v>
      </c>
      <c r="F2760" s="10">
        <v>43891</v>
      </c>
      <c r="G2760" s="10">
        <v>44985</v>
      </c>
      <c r="H2760" t="s">
        <v>987</v>
      </c>
      <c r="I2760" t="s">
        <v>7233</v>
      </c>
      <c r="J2760" t="s">
        <v>3787</v>
      </c>
      <c r="K2760" t="s">
        <v>3352</v>
      </c>
      <c r="N2760" s="30"/>
      <c r="P2760" s="30"/>
      <c r="Q2760" s="30"/>
    </row>
    <row r="2761" spans="1:17" x14ac:dyDescent="0.25">
      <c r="A2761" t="s">
        <v>2733</v>
      </c>
      <c r="B2761" t="s">
        <v>2992</v>
      </c>
      <c r="C2761" t="s">
        <v>569</v>
      </c>
      <c r="D2761" t="str">
        <f>VLOOKUP(C2761,'Programas-Mestrado'!$C:$D,2,0)</f>
        <v>PPGFt</v>
      </c>
      <c r="E2761" t="s">
        <v>517</v>
      </c>
      <c r="F2761" s="10">
        <v>43525</v>
      </c>
      <c r="G2761" s="10">
        <v>44347</v>
      </c>
      <c r="H2761" t="s">
        <v>987</v>
      </c>
      <c r="I2761" t="s">
        <v>7233</v>
      </c>
      <c r="J2761" t="s">
        <v>1025</v>
      </c>
      <c r="K2761" t="s">
        <v>3352</v>
      </c>
      <c r="N2761" s="30"/>
      <c r="P2761" s="30"/>
      <c r="Q2761" s="30"/>
    </row>
    <row r="2762" spans="1:17" x14ac:dyDescent="0.25">
      <c r="A2762" t="s">
        <v>5697</v>
      </c>
      <c r="B2762" t="s">
        <v>5905</v>
      </c>
      <c r="C2762" t="s">
        <v>569</v>
      </c>
      <c r="D2762" t="str">
        <f>VLOOKUP(C2762,'Programas-Mestrado'!$C:$D,2,0)</f>
        <v>PPGFt</v>
      </c>
      <c r="E2762" t="s">
        <v>517</v>
      </c>
      <c r="F2762" s="10">
        <v>43891</v>
      </c>
      <c r="G2762" s="10">
        <v>44985</v>
      </c>
      <c r="H2762" t="s">
        <v>987</v>
      </c>
      <c r="I2762" t="s">
        <v>7233</v>
      </c>
      <c r="J2762" t="s">
        <v>1024</v>
      </c>
      <c r="K2762" t="s">
        <v>3352</v>
      </c>
      <c r="N2762" s="30"/>
      <c r="P2762" s="30"/>
      <c r="Q2762" s="30"/>
    </row>
    <row r="2763" spans="1:17" x14ac:dyDescent="0.25">
      <c r="A2763" t="s">
        <v>2734</v>
      </c>
      <c r="B2763" t="s">
        <v>2993</v>
      </c>
      <c r="C2763" t="s">
        <v>569</v>
      </c>
      <c r="D2763" t="str">
        <f>VLOOKUP(C2763,'Programas-Mestrado'!$C:$D,2,0)</f>
        <v>PPGFt</v>
      </c>
      <c r="E2763" t="s">
        <v>517</v>
      </c>
      <c r="F2763" s="10">
        <v>43525</v>
      </c>
      <c r="G2763" s="10">
        <v>44255</v>
      </c>
      <c r="H2763" t="s">
        <v>987</v>
      </c>
      <c r="I2763" t="s">
        <v>7233</v>
      </c>
      <c r="J2763" t="s">
        <v>1024</v>
      </c>
      <c r="K2763" t="s">
        <v>3352</v>
      </c>
      <c r="N2763" s="30"/>
      <c r="P2763" s="30"/>
      <c r="Q2763" s="30"/>
    </row>
    <row r="2764" spans="1:17" x14ac:dyDescent="0.25">
      <c r="A2764" t="s">
        <v>2735</v>
      </c>
      <c r="B2764" t="s">
        <v>2994</v>
      </c>
      <c r="C2764" t="s">
        <v>569</v>
      </c>
      <c r="D2764" t="str">
        <f>VLOOKUP(C2764,'Programas-Mestrado'!$C:$D,2,0)</f>
        <v>PPGFt</v>
      </c>
      <c r="E2764" t="s">
        <v>517</v>
      </c>
      <c r="F2764" s="10">
        <v>43525</v>
      </c>
      <c r="G2764" s="10">
        <v>44347</v>
      </c>
      <c r="H2764" t="s">
        <v>987</v>
      </c>
      <c r="I2764" t="s">
        <v>7233</v>
      </c>
      <c r="J2764" t="s">
        <v>1024</v>
      </c>
      <c r="K2764" t="s">
        <v>3352</v>
      </c>
      <c r="N2764" s="30"/>
      <c r="P2764" s="30"/>
      <c r="Q2764" s="30"/>
    </row>
    <row r="2765" spans="1:17" x14ac:dyDescent="0.25">
      <c r="A2765" t="s">
        <v>5232</v>
      </c>
      <c r="B2765" t="s">
        <v>5239</v>
      </c>
      <c r="C2765" t="s">
        <v>569</v>
      </c>
      <c r="D2765" t="str">
        <f>VLOOKUP(C2765,'Programas-Mestrado'!$C:$D,2,0)</f>
        <v>PPGFt</v>
      </c>
      <c r="E2765" t="s">
        <v>517</v>
      </c>
      <c r="F2765" s="10">
        <v>44958</v>
      </c>
      <c r="G2765" s="10">
        <v>45260</v>
      </c>
      <c r="H2765" t="s">
        <v>987</v>
      </c>
      <c r="I2765" t="s">
        <v>7233</v>
      </c>
      <c r="J2765" t="s">
        <v>1026</v>
      </c>
      <c r="K2765" t="s">
        <v>3352</v>
      </c>
      <c r="N2765" s="30"/>
      <c r="P2765" s="30"/>
      <c r="Q2765" s="30"/>
    </row>
    <row r="2766" spans="1:17" x14ac:dyDescent="0.25">
      <c r="A2766" t="s">
        <v>4772</v>
      </c>
      <c r="B2766" t="s">
        <v>4780</v>
      </c>
      <c r="C2766" t="s">
        <v>569</v>
      </c>
      <c r="D2766" t="str">
        <f>VLOOKUP(C2766,'Programas-Mestrado'!$C:$D,2,0)</f>
        <v>PPGFt</v>
      </c>
      <c r="E2766" t="s">
        <v>517</v>
      </c>
      <c r="F2766" s="10">
        <v>44713</v>
      </c>
      <c r="G2766" s="10">
        <v>45107</v>
      </c>
      <c r="H2766" t="s">
        <v>987</v>
      </c>
      <c r="I2766" t="s">
        <v>7233</v>
      </c>
      <c r="J2766" t="s">
        <v>3463</v>
      </c>
      <c r="K2766" t="s">
        <v>3352</v>
      </c>
      <c r="N2766" s="30"/>
    </row>
    <row r="2767" spans="1:17" x14ac:dyDescent="0.25">
      <c r="A2767" t="s">
        <v>3812</v>
      </c>
      <c r="B2767" t="s">
        <v>3841</v>
      </c>
      <c r="C2767" t="s">
        <v>569</v>
      </c>
      <c r="D2767" t="str">
        <f>VLOOKUP(C2767,'Programas-Mestrado'!$C:$D,2,0)</f>
        <v>PPGFt</v>
      </c>
      <c r="E2767" t="s">
        <v>517</v>
      </c>
      <c r="F2767" s="10">
        <v>44287</v>
      </c>
      <c r="G2767" s="10">
        <v>44804</v>
      </c>
      <c r="H2767" t="s">
        <v>987</v>
      </c>
      <c r="I2767" t="s">
        <v>7233</v>
      </c>
      <c r="J2767" t="s">
        <v>1026</v>
      </c>
      <c r="K2767" t="s">
        <v>3352</v>
      </c>
      <c r="N2767" s="30"/>
    </row>
    <row r="2768" spans="1:17" x14ac:dyDescent="0.25">
      <c r="A2768" t="s">
        <v>4553</v>
      </c>
      <c r="B2768" t="s">
        <v>5117</v>
      </c>
      <c r="C2768" t="s">
        <v>569</v>
      </c>
      <c r="D2768" t="str">
        <f>VLOOKUP(C2768,'Programas-Mestrado'!$C:$D,2,0)</f>
        <v>PPGFt</v>
      </c>
      <c r="E2768" t="s">
        <v>517</v>
      </c>
      <c r="F2768" s="10">
        <v>44835</v>
      </c>
      <c r="G2768" s="10">
        <v>45169</v>
      </c>
      <c r="H2768" t="s">
        <v>987</v>
      </c>
      <c r="I2768" t="s">
        <v>7233</v>
      </c>
      <c r="J2768" t="s">
        <v>1026</v>
      </c>
      <c r="K2768" t="s">
        <v>3352</v>
      </c>
      <c r="N2768" s="30"/>
    </row>
    <row r="2769" spans="1:14" x14ac:dyDescent="0.25">
      <c r="A2769" t="s">
        <v>2736</v>
      </c>
      <c r="B2769" t="s">
        <v>2995</v>
      </c>
      <c r="C2769" t="s">
        <v>569</v>
      </c>
      <c r="D2769" t="str">
        <f>VLOOKUP(C2769,'Programas-Mestrado'!$C:$D,2,0)</f>
        <v>PPGFt</v>
      </c>
      <c r="E2769" t="s">
        <v>517</v>
      </c>
      <c r="F2769" s="10">
        <v>43891</v>
      </c>
      <c r="G2769" s="10">
        <v>44681</v>
      </c>
      <c r="H2769" t="s">
        <v>987</v>
      </c>
      <c r="I2769" t="s">
        <v>7233</v>
      </c>
      <c r="J2769" t="s">
        <v>1023</v>
      </c>
      <c r="K2769" t="s">
        <v>3352</v>
      </c>
      <c r="N2769" s="30"/>
    </row>
    <row r="2770" spans="1:14" x14ac:dyDescent="0.25">
      <c r="A2770" t="s">
        <v>5698</v>
      </c>
      <c r="B2770" t="s">
        <v>5906</v>
      </c>
      <c r="C2770" t="s">
        <v>569</v>
      </c>
      <c r="D2770" t="str">
        <f>VLOOKUP(C2770,'Programas-Mestrado'!$C:$D,2,0)</f>
        <v>PPGFt</v>
      </c>
      <c r="E2770" t="s">
        <v>517</v>
      </c>
      <c r="F2770" s="10">
        <v>43891</v>
      </c>
      <c r="G2770" s="10">
        <v>44985</v>
      </c>
      <c r="H2770" t="s">
        <v>987</v>
      </c>
      <c r="I2770" t="s">
        <v>7233</v>
      </c>
      <c r="J2770" t="s">
        <v>1024</v>
      </c>
      <c r="K2770" t="s">
        <v>3352</v>
      </c>
      <c r="N2770" s="30"/>
    </row>
    <row r="2771" spans="1:14" x14ac:dyDescent="0.25">
      <c r="A2771" t="s">
        <v>4204</v>
      </c>
      <c r="B2771" t="s">
        <v>4210</v>
      </c>
      <c r="C2771" t="s">
        <v>569</v>
      </c>
      <c r="D2771" t="str">
        <f>VLOOKUP(C2771,'Programas-Mestrado'!$C:$D,2,0)</f>
        <v>PPGFt</v>
      </c>
      <c r="E2771" t="s">
        <v>258</v>
      </c>
      <c r="F2771" s="10">
        <v>44501</v>
      </c>
      <c r="G2771" s="10">
        <v>44742</v>
      </c>
      <c r="H2771" t="s">
        <v>987</v>
      </c>
      <c r="I2771" t="s">
        <v>7233</v>
      </c>
      <c r="J2771" t="s">
        <v>1023</v>
      </c>
      <c r="K2771" t="s">
        <v>3352</v>
      </c>
      <c r="N2771" s="30"/>
    </row>
    <row r="2772" spans="1:14" x14ac:dyDescent="0.25">
      <c r="A2772" t="s">
        <v>4549</v>
      </c>
      <c r="B2772" t="s">
        <v>4608</v>
      </c>
      <c r="C2772" t="s">
        <v>569</v>
      </c>
      <c r="D2772" t="str">
        <f>VLOOKUP(C2772,'Programas-Mestrado'!$C:$D,2,0)</f>
        <v>PPGFt</v>
      </c>
      <c r="E2772" t="s">
        <v>258</v>
      </c>
      <c r="F2772" s="10">
        <v>44621</v>
      </c>
      <c r="G2772" s="10">
        <v>44834</v>
      </c>
      <c r="H2772" t="s">
        <v>987</v>
      </c>
      <c r="I2772" t="s">
        <v>7233</v>
      </c>
      <c r="J2772" t="s">
        <v>1023</v>
      </c>
      <c r="K2772" t="s">
        <v>3352</v>
      </c>
      <c r="N2772" s="30"/>
    </row>
    <row r="2773" spans="1:14" x14ac:dyDescent="0.25">
      <c r="A2773" t="s">
        <v>3178</v>
      </c>
      <c r="B2773" t="s">
        <v>3332</v>
      </c>
      <c r="C2773" t="s">
        <v>569</v>
      </c>
      <c r="D2773" t="str">
        <f>VLOOKUP(C2773,'Programas-Mestrado'!$C:$D,2,0)</f>
        <v>PPGFt</v>
      </c>
      <c r="E2773" t="s">
        <v>258</v>
      </c>
      <c r="F2773" s="10">
        <v>43525</v>
      </c>
      <c r="G2773" s="10">
        <v>43890</v>
      </c>
      <c r="H2773" t="s">
        <v>987</v>
      </c>
      <c r="I2773" t="s">
        <v>7233</v>
      </c>
      <c r="J2773" t="s">
        <v>1024</v>
      </c>
      <c r="K2773" t="s">
        <v>3352</v>
      </c>
      <c r="N2773" s="30"/>
    </row>
    <row r="2774" spans="1:14" x14ac:dyDescent="0.25">
      <c r="A2774" t="s">
        <v>2738</v>
      </c>
      <c r="B2774" t="s">
        <v>2997</v>
      </c>
      <c r="C2774" t="s">
        <v>569</v>
      </c>
      <c r="D2774" t="str">
        <f>VLOOKUP(C2774,'Programas-Mestrado'!$C:$D,2,0)</f>
        <v>PPGFt</v>
      </c>
      <c r="E2774" t="s">
        <v>258</v>
      </c>
      <c r="F2774" s="10">
        <v>43891</v>
      </c>
      <c r="G2774" s="10">
        <v>44620</v>
      </c>
      <c r="H2774" t="s">
        <v>987</v>
      </c>
      <c r="I2774" t="s">
        <v>7233</v>
      </c>
      <c r="J2774" t="s">
        <v>1024</v>
      </c>
      <c r="K2774" t="s">
        <v>3352</v>
      </c>
      <c r="N2774" s="30"/>
    </row>
    <row r="2775" spans="1:14" x14ac:dyDescent="0.25">
      <c r="A2775" t="s">
        <v>4550</v>
      </c>
      <c r="B2775" t="s">
        <v>4609</v>
      </c>
      <c r="C2775" t="s">
        <v>569</v>
      </c>
      <c r="D2775" t="str">
        <f>VLOOKUP(C2775,'Programas-Mestrado'!$C:$D,2,0)</f>
        <v>PPGFt</v>
      </c>
      <c r="E2775" t="s">
        <v>258</v>
      </c>
      <c r="F2775" s="10">
        <v>44621</v>
      </c>
      <c r="G2775" s="10">
        <v>44865</v>
      </c>
      <c r="H2775" t="s">
        <v>987</v>
      </c>
      <c r="I2775" t="s">
        <v>7233</v>
      </c>
      <c r="J2775" t="s">
        <v>1029</v>
      </c>
      <c r="K2775" t="s">
        <v>3352</v>
      </c>
      <c r="N2775" s="30"/>
    </row>
    <row r="2776" spans="1:14" x14ac:dyDescent="0.25">
      <c r="A2776" t="s">
        <v>6237</v>
      </c>
      <c r="B2776" t="s">
        <v>6251</v>
      </c>
      <c r="C2776" t="s">
        <v>569</v>
      </c>
      <c r="D2776" t="str">
        <f>VLOOKUP(C2776,'Programas-Mestrado'!$C:$D,2,0)</f>
        <v>PPGFt</v>
      </c>
      <c r="E2776" t="s">
        <v>258</v>
      </c>
      <c r="F2776" s="10">
        <v>45078</v>
      </c>
      <c r="G2776" s="10">
        <v>45260</v>
      </c>
      <c r="H2776" t="s">
        <v>987</v>
      </c>
      <c r="I2776" t="s">
        <v>7233</v>
      </c>
      <c r="J2776" t="s">
        <v>1026</v>
      </c>
      <c r="K2776" t="s">
        <v>3352</v>
      </c>
      <c r="N2776" s="30"/>
    </row>
    <row r="2777" spans="1:14" x14ac:dyDescent="0.25">
      <c r="A2777" t="s">
        <v>3539</v>
      </c>
      <c r="B2777" t="s">
        <v>3554</v>
      </c>
      <c r="C2777" t="s">
        <v>569</v>
      </c>
      <c r="D2777" t="str">
        <f>VLOOKUP(C2777,'Programas-Mestrado'!$C:$D,2,0)</f>
        <v>PPGFt</v>
      </c>
      <c r="E2777" t="s">
        <v>258</v>
      </c>
      <c r="F2777" s="10">
        <v>44197</v>
      </c>
      <c r="G2777" s="10">
        <v>44620</v>
      </c>
      <c r="H2777" t="s">
        <v>987</v>
      </c>
      <c r="I2777" t="s">
        <v>7233</v>
      </c>
      <c r="J2777" t="s">
        <v>1024</v>
      </c>
      <c r="K2777" t="s">
        <v>3352</v>
      </c>
      <c r="N2777" s="30"/>
    </row>
    <row r="2778" spans="1:14" x14ac:dyDescent="0.25">
      <c r="A2778" t="s">
        <v>6786</v>
      </c>
      <c r="B2778" t="s">
        <v>6942</v>
      </c>
      <c r="C2778" t="s">
        <v>569</v>
      </c>
      <c r="D2778" t="str">
        <f>VLOOKUP(C2778,'Programas-Mestrado'!$C:$D,2,0)</f>
        <v>PPGFt</v>
      </c>
      <c r="E2778" t="s">
        <v>258</v>
      </c>
      <c r="F2778" s="10">
        <v>45352</v>
      </c>
      <c r="G2778" s="10">
        <v>45504</v>
      </c>
      <c r="H2778" t="s">
        <v>987</v>
      </c>
      <c r="I2778" t="s">
        <v>7233</v>
      </c>
      <c r="J2778" t="s">
        <v>1023</v>
      </c>
      <c r="K2778" t="s">
        <v>3352</v>
      </c>
      <c r="N2778" s="30"/>
    </row>
    <row r="2779" spans="1:14" x14ac:dyDescent="0.25">
      <c r="A2779" t="s">
        <v>3920</v>
      </c>
      <c r="B2779" t="s">
        <v>3940</v>
      </c>
      <c r="C2779" t="s">
        <v>569</v>
      </c>
      <c r="D2779" t="str">
        <f>VLOOKUP(C2779,'Programas-Mestrado'!$C:$D,2,0)</f>
        <v>PPGFt</v>
      </c>
      <c r="E2779" t="s">
        <v>258</v>
      </c>
      <c r="F2779" s="10">
        <v>44348</v>
      </c>
      <c r="G2779" s="10">
        <v>44804</v>
      </c>
      <c r="H2779" t="s">
        <v>987</v>
      </c>
      <c r="I2779" t="s">
        <v>7233</v>
      </c>
      <c r="J2779" t="s">
        <v>1026</v>
      </c>
      <c r="K2779" t="s">
        <v>3352</v>
      </c>
      <c r="N2779" s="30"/>
    </row>
    <row r="2780" spans="1:14" x14ac:dyDescent="0.25">
      <c r="A2780" t="s">
        <v>3179</v>
      </c>
      <c r="B2780" t="s">
        <v>3333</v>
      </c>
      <c r="C2780" t="s">
        <v>569</v>
      </c>
      <c r="D2780" t="str">
        <f>VLOOKUP(C2780,'Programas-Mestrado'!$C:$D,2,0)</f>
        <v>PPGFt</v>
      </c>
      <c r="E2780" t="s">
        <v>258</v>
      </c>
      <c r="F2780" s="10">
        <v>43525</v>
      </c>
      <c r="G2780" s="10">
        <v>43951</v>
      </c>
      <c r="H2780" t="s">
        <v>987</v>
      </c>
      <c r="I2780" t="s">
        <v>7233</v>
      </c>
      <c r="J2780" t="s">
        <v>1026</v>
      </c>
      <c r="K2780" t="s">
        <v>3352</v>
      </c>
      <c r="N2780" s="30"/>
    </row>
    <row r="2781" spans="1:14" x14ac:dyDescent="0.25">
      <c r="A2781" t="s">
        <v>4551</v>
      </c>
      <c r="B2781" t="s">
        <v>4610</v>
      </c>
      <c r="C2781" t="s">
        <v>569</v>
      </c>
      <c r="D2781" t="str">
        <f>VLOOKUP(C2781,'Programas-Mestrado'!$C:$D,2,0)</f>
        <v>PPGFt</v>
      </c>
      <c r="E2781" t="s">
        <v>258</v>
      </c>
      <c r="F2781" s="10">
        <v>44621</v>
      </c>
      <c r="G2781" s="10">
        <v>44926</v>
      </c>
      <c r="H2781" t="s">
        <v>987</v>
      </c>
      <c r="I2781" t="s">
        <v>7233</v>
      </c>
      <c r="J2781" t="s">
        <v>1029</v>
      </c>
      <c r="K2781" t="s">
        <v>3352</v>
      </c>
      <c r="N2781" s="30"/>
    </row>
    <row r="2782" spans="1:14" x14ac:dyDescent="0.25">
      <c r="A2782" t="s">
        <v>3180</v>
      </c>
      <c r="B2782" t="s">
        <v>3334</v>
      </c>
      <c r="C2782" t="s">
        <v>569</v>
      </c>
      <c r="D2782" t="str">
        <f>VLOOKUP(C2782,'Programas-Mestrado'!$C:$D,2,0)</f>
        <v>PPGFt</v>
      </c>
      <c r="E2782" t="s">
        <v>258</v>
      </c>
      <c r="F2782" s="10">
        <v>43525</v>
      </c>
      <c r="G2782" s="10">
        <v>43982</v>
      </c>
      <c r="H2782" t="s">
        <v>987</v>
      </c>
      <c r="I2782" t="s">
        <v>7233</v>
      </c>
      <c r="J2782" t="s">
        <v>1029</v>
      </c>
      <c r="K2782" t="s">
        <v>3352</v>
      </c>
      <c r="N2782" s="30"/>
    </row>
    <row r="2783" spans="1:14" x14ac:dyDescent="0.25">
      <c r="A2783" t="s">
        <v>2739</v>
      </c>
      <c r="B2783" t="s">
        <v>2998</v>
      </c>
      <c r="C2783" t="s">
        <v>569</v>
      </c>
      <c r="D2783" t="str">
        <f>VLOOKUP(C2783,'Programas-Mestrado'!$C:$D,2,0)</f>
        <v>PPGFt</v>
      </c>
      <c r="E2783" t="s">
        <v>258</v>
      </c>
      <c r="F2783" s="10">
        <v>43891</v>
      </c>
      <c r="G2783" s="10">
        <v>44712</v>
      </c>
      <c r="H2783" t="s">
        <v>987</v>
      </c>
      <c r="I2783" t="s">
        <v>7233</v>
      </c>
      <c r="J2783" t="s">
        <v>3381</v>
      </c>
      <c r="K2783" t="s">
        <v>3352</v>
      </c>
      <c r="N2783" s="30"/>
    </row>
    <row r="2784" spans="1:14" x14ac:dyDescent="0.25">
      <c r="A2784" t="s">
        <v>2474</v>
      </c>
      <c r="B2784" t="s">
        <v>3335</v>
      </c>
      <c r="C2784" t="s">
        <v>569</v>
      </c>
      <c r="D2784" t="str">
        <f>VLOOKUP(C2784,'Programas-Mestrado'!$C:$D,2,0)</f>
        <v>PPGFt</v>
      </c>
      <c r="E2784" t="s">
        <v>258</v>
      </c>
      <c r="F2784" s="10">
        <v>43525</v>
      </c>
      <c r="G2784" s="10">
        <v>43738</v>
      </c>
      <c r="H2784" t="s">
        <v>987</v>
      </c>
      <c r="I2784" t="s">
        <v>7233</v>
      </c>
      <c r="J2784" t="s">
        <v>1028</v>
      </c>
      <c r="K2784" t="s">
        <v>3352</v>
      </c>
      <c r="N2784" s="30"/>
    </row>
    <row r="2785" spans="1:14" x14ac:dyDescent="0.25">
      <c r="A2785" t="s">
        <v>3181</v>
      </c>
      <c r="B2785" t="s">
        <v>3336</v>
      </c>
      <c r="C2785" t="s">
        <v>569</v>
      </c>
      <c r="D2785" t="str">
        <f>VLOOKUP(C2785,'Programas-Mestrado'!$C:$D,2,0)</f>
        <v>PPGFt</v>
      </c>
      <c r="E2785" t="s">
        <v>258</v>
      </c>
      <c r="F2785" s="10">
        <v>43525</v>
      </c>
      <c r="G2785" s="10">
        <v>43769</v>
      </c>
      <c r="H2785" t="s">
        <v>987</v>
      </c>
      <c r="I2785" t="s">
        <v>7233</v>
      </c>
      <c r="J2785" t="s">
        <v>1026</v>
      </c>
      <c r="K2785" t="s">
        <v>3352</v>
      </c>
      <c r="N2785" s="30"/>
    </row>
    <row r="2786" spans="1:14" x14ac:dyDescent="0.25">
      <c r="A2786" t="s">
        <v>5136</v>
      </c>
      <c r="B2786" t="s">
        <v>5157</v>
      </c>
      <c r="C2786" t="s">
        <v>569</v>
      </c>
      <c r="D2786" t="str">
        <f>VLOOKUP(C2786,'Programas-Mestrado'!$C:$D,2,0)</f>
        <v>PPGFt</v>
      </c>
      <c r="E2786" t="s">
        <v>258</v>
      </c>
      <c r="F2786" s="10">
        <v>44866</v>
      </c>
      <c r="G2786" s="10">
        <v>45351</v>
      </c>
      <c r="H2786" t="s">
        <v>987</v>
      </c>
      <c r="I2786" t="s">
        <v>7233</v>
      </c>
      <c r="J2786" t="s">
        <v>1024</v>
      </c>
      <c r="K2786" t="s">
        <v>3352</v>
      </c>
      <c r="N2786" s="30"/>
    </row>
    <row r="2787" spans="1:14" x14ac:dyDescent="0.25">
      <c r="A2787" t="s">
        <v>2715</v>
      </c>
      <c r="B2787" t="s">
        <v>3337</v>
      </c>
      <c r="C2787" t="s">
        <v>569</v>
      </c>
      <c r="D2787" t="str">
        <f>VLOOKUP(C2787,'Programas-Mestrado'!$C:$D,2,0)</f>
        <v>PPGFt</v>
      </c>
      <c r="E2787" t="s">
        <v>258</v>
      </c>
      <c r="F2787" s="10">
        <v>43525</v>
      </c>
      <c r="G2787" s="10">
        <v>43555</v>
      </c>
      <c r="H2787" t="s">
        <v>987</v>
      </c>
      <c r="I2787" t="s">
        <v>7233</v>
      </c>
      <c r="J2787" t="s">
        <v>1024</v>
      </c>
      <c r="K2787" t="s">
        <v>3352</v>
      </c>
      <c r="N2787" s="30"/>
    </row>
    <row r="2788" spans="1:14" x14ac:dyDescent="0.25">
      <c r="A2788" t="s">
        <v>3628</v>
      </c>
      <c r="B2788" t="s">
        <v>3710</v>
      </c>
      <c r="C2788" t="s">
        <v>569</v>
      </c>
      <c r="D2788" t="str">
        <f>VLOOKUP(C2788,'Programas-Mestrado'!$C:$D,2,0)</f>
        <v>PPGFt</v>
      </c>
      <c r="E2788" t="s">
        <v>258</v>
      </c>
      <c r="F2788" s="10">
        <v>44256</v>
      </c>
      <c r="G2788" s="10">
        <v>44865</v>
      </c>
      <c r="H2788" t="s">
        <v>987</v>
      </c>
      <c r="I2788" t="s">
        <v>7233</v>
      </c>
      <c r="J2788" t="s">
        <v>1024</v>
      </c>
      <c r="K2788" t="s">
        <v>3352</v>
      </c>
      <c r="N2788" s="30"/>
    </row>
    <row r="2789" spans="1:14" x14ac:dyDescent="0.25">
      <c r="A2789" t="s">
        <v>5699</v>
      </c>
      <c r="B2789" t="s">
        <v>5907</v>
      </c>
      <c r="C2789" t="s">
        <v>569</v>
      </c>
      <c r="D2789" t="str">
        <f>VLOOKUP(C2789,'Programas-Mestrado'!$C:$D,2,0)</f>
        <v>PPGFt</v>
      </c>
      <c r="E2789" t="s">
        <v>258</v>
      </c>
      <c r="F2789" s="10">
        <v>44378</v>
      </c>
      <c r="G2789" s="10">
        <v>44985</v>
      </c>
      <c r="H2789" t="s">
        <v>987</v>
      </c>
      <c r="I2789" t="s">
        <v>7233</v>
      </c>
      <c r="J2789" t="s">
        <v>1024</v>
      </c>
      <c r="K2789" t="s">
        <v>3352</v>
      </c>
      <c r="N2789" s="30"/>
    </row>
    <row r="2790" spans="1:14" x14ac:dyDescent="0.25">
      <c r="A2790" t="s">
        <v>2740</v>
      </c>
      <c r="B2790" t="s">
        <v>2999</v>
      </c>
      <c r="C2790" t="s">
        <v>569</v>
      </c>
      <c r="D2790" t="str">
        <f>VLOOKUP(C2790,'Programas-Mestrado'!$C:$D,2,0)</f>
        <v>PPGFt</v>
      </c>
      <c r="E2790" t="s">
        <v>258</v>
      </c>
      <c r="F2790" s="10">
        <v>43709</v>
      </c>
      <c r="G2790" s="10">
        <v>44255</v>
      </c>
      <c r="H2790" t="s">
        <v>987</v>
      </c>
      <c r="I2790" t="s">
        <v>7233</v>
      </c>
      <c r="J2790" t="s">
        <v>1024</v>
      </c>
      <c r="K2790" t="s">
        <v>3352</v>
      </c>
      <c r="N2790" s="30"/>
    </row>
    <row r="2791" spans="1:14" x14ac:dyDescent="0.25">
      <c r="A2791" t="s">
        <v>3182</v>
      </c>
      <c r="B2791" t="s">
        <v>3338</v>
      </c>
      <c r="C2791" t="s">
        <v>569</v>
      </c>
      <c r="D2791" t="str">
        <f>VLOOKUP(C2791,'Programas-Mestrado'!$C:$D,2,0)</f>
        <v>PPGFt</v>
      </c>
      <c r="E2791" t="s">
        <v>258</v>
      </c>
      <c r="F2791" s="10">
        <v>43525</v>
      </c>
      <c r="G2791" s="10">
        <v>43890</v>
      </c>
      <c r="H2791" t="s">
        <v>987</v>
      </c>
      <c r="I2791" t="s">
        <v>7233</v>
      </c>
      <c r="J2791" t="s">
        <v>1024</v>
      </c>
      <c r="K2791" t="s">
        <v>3352</v>
      </c>
      <c r="N2791" s="30"/>
    </row>
    <row r="2792" spans="1:14" x14ac:dyDescent="0.25">
      <c r="A2792" t="s">
        <v>2741</v>
      </c>
      <c r="B2792" t="s">
        <v>3000</v>
      </c>
      <c r="C2792" t="s">
        <v>569</v>
      </c>
      <c r="D2792" t="str">
        <f>VLOOKUP(C2792,'Programas-Mestrado'!$C:$D,2,0)</f>
        <v>PPGFt</v>
      </c>
      <c r="E2792" t="s">
        <v>258</v>
      </c>
      <c r="F2792" s="10">
        <v>43952</v>
      </c>
      <c r="G2792" s="10">
        <v>44620</v>
      </c>
      <c r="H2792" t="s">
        <v>987</v>
      </c>
      <c r="I2792" t="s">
        <v>7233</v>
      </c>
      <c r="J2792" t="s">
        <v>1024</v>
      </c>
      <c r="K2792" t="s">
        <v>3352</v>
      </c>
      <c r="N2792" s="30"/>
    </row>
    <row r="2793" spans="1:14" x14ac:dyDescent="0.25">
      <c r="A2793" t="s">
        <v>5093</v>
      </c>
      <c r="B2793" t="s">
        <v>5118</v>
      </c>
      <c r="C2793" t="s">
        <v>569</v>
      </c>
      <c r="D2793" t="str">
        <f>VLOOKUP(C2793,'Programas-Mestrado'!$C:$D,2,0)</f>
        <v>PPGFt</v>
      </c>
      <c r="E2793" t="s">
        <v>258</v>
      </c>
      <c r="F2793" s="10">
        <v>44835</v>
      </c>
      <c r="G2793" s="10">
        <v>45351</v>
      </c>
      <c r="H2793" t="s">
        <v>987</v>
      </c>
      <c r="I2793" t="s">
        <v>7233</v>
      </c>
      <c r="J2793" t="s">
        <v>1024</v>
      </c>
      <c r="K2793" t="s">
        <v>3352</v>
      </c>
      <c r="N2793" s="30"/>
    </row>
    <row r="2794" spans="1:14" x14ac:dyDescent="0.25">
      <c r="A2794" t="s">
        <v>3011</v>
      </c>
      <c r="B2794" t="s">
        <v>3013</v>
      </c>
      <c r="C2794" t="s">
        <v>569</v>
      </c>
      <c r="D2794" t="str">
        <f>VLOOKUP(C2794,'Programas-Mestrado'!$C:$D,2,0)</f>
        <v>PPGFt</v>
      </c>
      <c r="E2794" t="s">
        <v>258</v>
      </c>
      <c r="F2794" s="10">
        <v>43983</v>
      </c>
      <c r="G2794" s="10">
        <v>44620</v>
      </c>
      <c r="H2794" t="s">
        <v>987</v>
      </c>
      <c r="I2794" t="s">
        <v>7233</v>
      </c>
      <c r="J2794" t="s">
        <v>1024</v>
      </c>
      <c r="K2794" t="s">
        <v>3352</v>
      </c>
      <c r="N2794" s="30"/>
    </row>
    <row r="2795" spans="1:14" x14ac:dyDescent="0.25">
      <c r="A2795" t="s">
        <v>4699</v>
      </c>
      <c r="B2795" t="s">
        <v>4707</v>
      </c>
      <c r="C2795" t="s">
        <v>569</v>
      </c>
      <c r="D2795" t="str">
        <f>VLOOKUP(C2795,'Programas-Mestrado'!$C:$D,2,0)</f>
        <v>PPGFt</v>
      </c>
      <c r="E2795" t="s">
        <v>258</v>
      </c>
      <c r="F2795" s="10">
        <v>44682</v>
      </c>
      <c r="G2795" s="10">
        <v>44804</v>
      </c>
      <c r="H2795" t="s">
        <v>987</v>
      </c>
      <c r="I2795" t="s">
        <v>7233</v>
      </c>
      <c r="J2795" t="s">
        <v>1029</v>
      </c>
      <c r="K2795" t="s">
        <v>3352</v>
      </c>
      <c r="N2795" s="30"/>
    </row>
    <row r="2796" spans="1:14" x14ac:dyDescent="0.25">
      <c r="A2796" t="s">
        <v>4552</v>
      </c>
      <c r="B2796" t="s">
        <v>4611</v>
      </c>
      <c r="C2796" t="s">
        <v>569</v>
      </c>
      <c r="D2796" t="str">
        <f>VLOOKUP(C2796,'Programas-Mestrado'!$C:$D,2,0)</f>
        <v>PPGFt</v>
      </c>
      <c r="E2796" t="s">
        <v>258</v>
      </c>
      <c r="F2796" s="10">
        <v>44621</v>
      </c>
      <c r="G2796" s="10">
        <v>45260</v>
      </c>
      <c r="H2796" t="s">
        <v>987</v>
      </c>
      <c r="I2796" t="s">
        <v>7233</v>
      </c>
      <c r="J2796" t="s">
        <v>1023</v>
      </c>
      <c r="K2796" t="s">
        <v>3352</v>
      </c>
      <c r="N2796" s="30"/>
    </row>
    <row r="2797" spans="1:14" x14ac:dyDescent="0.25">
      <c r="A2797" t="s">
        <v>2742</v>
      </c>
      <c r="B2797" t="s">
        <v>3001</v>
      </c>
      <c r="C2797" t="s">
        <v>569</v>
      </c>
      <c r="D2797" t="str">
        <f>VLOOKUP(C2797,'Programas-Mestrado'!$C:$D,2,0)</f>
        <v>PPGFt</v>
      </c>
      <c r="E2797" t="s">
        <v>258</v>
      </c>
      <c r="F2797" s="10">
        <v>43525</v>
      </c>
      <c r="G2797" s="10">
        <v>44255</v>
      </c>
      <c r="H2797" t="s">
        <v>987</v>
      </c>
      <c r="I2797" t="s">
        <v>7233</v>
      </c>
      <c r="J2797" t="s">
        <v>1024</v>
      </c>
      <c r="K2797" t="s">
        <v>3352</v>
      </c>
      <c r="N2797" s="30"/>
    </row>
    <row r="2798" spans="1:14" x14ac:dyDescent="0.25">
      <c r="A2798" t="s">
        <v>3524</v>
      </c>
      <c r="B2798" t="s">
        <v>3527</v>
      </c>
      <c r="C2798" t="s">
        <v>569</v>
      </c>
      <c r="D2798" t="str">
        <f>VLOOKUP(C2798,'Programas-Mestrado'!$C:$D,2,0)</f>
        <v>PPGFt</v>
      </c>
      <c r="E2798" t="s">
        <v>258</v>
      </c>
      <c r="F2798" s="10">
        <v>44166</v>
      </c>
      <c r="G2798" s="10">
        <v>44439</v>
      </c>
      <c r="H2798" t="s">
        <v>987</v>
      </c>
      <c r="I2798" t="s">
        <v>7233</v>
      </c>
      <c r="J2798" t="s">
        <v>1029</v>
      </c>
      <c r="K2798" t="s">
        <v>3352</v>
      </c>
      <c r="N2798" s="30"/>
    </row>
    <row r="2799" spans="1:14" x14ac:dyDescent="0.25">
      <c r="A2799" t="s">
        <v>5094</v>
      </c>
      <c r="B2799" t="s">
        <v>5119</v>
      </c>
      <c r="C2799" t="s">
        <v>569</v>
      </c>
      <c r="D2799" t="str">
        <f>VLOOKUP(C2799,'Programas-Mestrado'!$C:$D,2,0)</f>
        <v>PPGFt</v>
      </c>
      <c r="E2799" t="s">
        <v>258</v>
      </c>
      <c r="F2799" s="10">
        <v>44835</v>
      </c>
      <c r="G2799" s="10">
        <v>45351</v>
      </c>
      <c r="H2799" t="s">
        <v>987</v>
      </c>
      <c r="I2799" t="s">
        <v>7233</v>
      </c>
      <c r="J2799" t="s">
        <v>1024</v>
      </c>
      <c r="K2799" t="s">
        <v>3352</v>
      </c>
      <c r="N2799" s="30"/>
    </row>
    <row r="2800" spans="1:14" x14ac:dyDescent="0.25">
      <c r="A2800" t="s">
        <v>5367</v>
      </c>
      <c r="B2800" t="s">
        <v>5527</v>
      </c>
      <c r="C2800" t="s">
        <v>569</v>
      </c>
      <c r="D2800" t="str">
        <f>VLOOKUP(C2800,'Programas-Mestrado'!$C:$D,2,0)</f>
        <v>PPGFt</v>
      </c>
      <c r="E2800" t="s">
        <v>258</v>
      </c>
      <c r="F2800" s="10">
        <v>44986</v>
      </c>
      <c r="G2800" s="10">
        <v>45351</v>
      </c>
      <c r="H2800" t="s">
        <v>987</v>
      </c>
      <c r="I2800" t="s">
        <v>7233</v>
      </c>
      <c r="J2800" t="s">
        <v>1024</v>
      </c>
      <c r="K2800" t="s">
        <v>3352</v>
      </c>
      <c r="N2800" s="30"/>
    </row>
    <row r="2801" spans="1:14" x14ac:dyDescent="0.25">
      <c r="A2801" t="s">
        <v>3813</v>
      </c>
      <c r="B2801" t="s">
        <v>3842</v>
      </c>
      <c r="C2801" t="s">
        <v>569</v>
      </c>
      <c r="D2801" t="str">
        <f>VLOOKUP(C2801,'Programas-Mestrado'!$C:$D,2,0)</f>
        <v>PPGFt</v>
      </c>
      <c r="E2801" t="s">
        <v>258</v>
      </c>
      <c r="F2801" s="10">
        <v>44287</v>
      </c>
      <c r="G2801" s="10">
        <v>44500</v>
      </c>
      <c r="H2801" t="s">
        <v>987</v>
      </c>
      <c r="I2801" t="s">
        <v>7233</v>
      </c>
      <c r="J2801" t="s">
        <v>1028</v>
      </c>
      <c r="K2801" t="s">
        <v>3352</v>
      </c>
      <c r="N2801" s="30"/>
    </row>
    <row r="2802" spans="1:14" x14ac:dyDescent="0.25">
      <c r="A2802" t="s">
        <v>2743</v>
      </c>
      <c r="B2802" t="s">
        <v>3002</v>
      </c>
      <c r="C2802" t="s">
        <v>569</v>
      </c>
      <c r="D2802" t="str">
        <f>VLOOKUP(C2802,'Programas-Mestrado'!$C:$D,2,0)</f>
        <v>PPGFt</v>
      </c>
      <c r="E2802" t="s">
        <v>258</v>
      </c>
      <c r="F2802" s="10">
        <v>43952</v>
      </c>
      <c r="G2802" s="10">
        <v>44439</v>
      </c>
      <c r="H2802" t="s">
        <v>987</v>
      </c>
      <c r="I2802" t="s">
        <v>7233</v>
      </c>
      <c r="J2802" t="s">
        <v>1029</v>
      </c>
      <c r="K2802" t="s">
        <v>3352</v>
      </c>
      <c r="N2802" s="30"/>
    </row>
    <row r="2803" spans="1:14" x14ac:dyDescent="0.25">
      <c r="A2803" t="s">
        <v>5700</v>
      </c>
      <c r="B2803" t="s">
        <v>5908</v>
      </c>
      <c r="C2803" t="s">
        <v>569</v>
      </c>
      <c r="D2803" t="str">
        <f>VLOOKUP(C2803,'Programas-Mestrado'!$C:$D,2,0)</f>
        <v>PPGFt</v>
      </c>
      <c r="E2803" t="s">
        <v>258</v>
      </c>
      <c r="F2803" s="10">
        <v>44440</v>
      </c>
      <c r="G2803" s="10">
        <v>44985</v>
      </c>
      <c r="H2803" t="s">
        <v>987</v>
      </c>
      <c r="I2803" t="s">
        <v>7233</v>
      </c>
      <c r="J2803" t="s">
        <v>1024</v>
      </c>
      <c r="K2803" t="s">
        <v>3352</v>
      </c>
      <c r="N2803" s="30"/>
    </row>
    <row r="2804" spans="1:14" x14ac:dyDescent="0.25">
      <c r="A2804" t="s">
        <v>2744</v>
      </c>
      <c r="B2804" t="s">
        <v>3003</v>
      </c>
      <c r="C2804" t="s">
        <v>569</v>
      </c>
      <c r="D2804" t="str">
        <f>VLOOKUP(C2804,'Programas-Mestrado'!$C:$D,2,0)</f>
        <v>PPGFt</v>
      </c>
      <c r="E2804" t="s">
        <v>258</v>
      </c>
      <c r="F2804" s="10">
        <v>43891</v>
      </c>
      <c r="G2804" s="10">
        <v>44377</v>
      </c>
      <c r="H2804" t="s">
        <v>987</v>
      </c>
      <c r="I2804" t="s">
        <v>7233</v>
      </c>
      <c r="J2804" t="s">
        <v>1029</v>
      </c>
      <c r="K2804" t="s">
        <v>3352</v>
      </c>
      <c r="N2804" s="30"/>
    </row>
    <row r="2805" spans="1:14" x14ac:dyDescent="0.25">
      <c r="A2805" t="s">
        <v>3867</v>
      </c>
      <c r="B2805" t="s">
        <v>3877</v>
      </c>
      <c r="C2805" t="s">
        <v>569</v>
      </c>
      <c r="D2805" t="str">
        <f>VLOOKUP(C2805,'Programas-Mestrado'!$C:$D,2,0)</f>
        <v>PPGFt</v>
      </c>
      <c r="E2805" t="s">
        <v>258</v>
      </c>
      <c r="F2805" s="10">
        <v>44317</v>
      </c>
      <c r="G2805" s="10">
        <v>44681</v>
      </c>
      <c r="H2805" t="s">
        <v>987</v>
      </c>
      <c r="I2805" t="s">
        <v>7233</v>
      </c>
      <c r="J2805" t="s">
        <v>1029</v>
      </c>
      <c r="K2805" t="s">
        <v>3352</v>
      </c>
      <c r="N2805" s="30"/>
    </row>
    <row r="2806" spans="1:14" x14ac:dyDescent="0.25">
      <c r="A2806" t="s">
        <v>3183</v>
      </c>
      <c r="B2806" t="s">
        <v>3339</v>
      </c>
      <c r="C2806" t="s">
        <v>569</v>
      </c>
      <c r="D2806" t="str">
        <f>VLOOKUP(C2806,'Programas-Mestrado'!$C:$D,2,0)</f>
        <v>PPGFt</v>
      </c>
      <c r="E2806" t="s">
        <v>258</v>
      </c>
      <c r="F2806" s="10">
        <v>43525</v>
      </c>
      <c r="G2806" s="10">
        <v>43677</v>
      </c>
      <c r="H2806" t="s">
        <v>987</v>
      </c>
      <c r="I2806" t="s">
        <v>7233</v>
      </c>
      <c r="J2806" t="s">
        <v>3381</v>
      </c>
      <c r="K2806" t="s">
        <v>3352</v>
      </c>
      <c r="N2806" s="30"/>
    </row>
    <row r="2807" spans="1:14" x14ac:dyDescent="0.25">
      <c r="A2807" t="s">
        <v>2745</v>
      </c>
      <c r="B2807" t="s">
        <v>3004</v>
      </c>
      <c r="C2807" t="s">
        <v>569</v>
      </c>
      <c r="D2807" t="str">
        <f>VLOOKUP(C2807,'Programas-Mestrado'!$C:$D,2,0)</f>
        <v>PPGFt</v>
      </c>
      <c r="E2807" t="s">
        <v>258</v>
      </c>
      <c r="F2807" s="10">
        <v>43617</v>
      </c>
      <c r="G2807" s="10">
        <v>44255</v>
      </c>
      <c r="H2807" t="s">
        <v>987</v>
      </c>
      <c r="I2807" t="s">
        <v>7233</v>
      </c>
      <c r="J2807" t="s">
        <v>1024</v>
      </c>
      <c r="K2807" t="s">
        <v>3352</v>
      </c>
      <c r="N2807" s="30"/>
    </row>
    <row r="2808" spans="1:14" x14ac:dyDescent="0.25">
      <c r="A2808" t="s">
        <v>5206</v>
      </c>
      <c r="B2808" t="s">
        <v>5210</v>
      </c>
      <c r="C2808" t="s">
        <v>569</v>
      </c>
      <c r="D2808" t="str">
        <f>VLOOKUP(C2808,'Programas-Mestrado'!$C:$D,2,0)</f>
        <v>PPGFt</v>
      </c>
      <c r="E2808" t="s">
        <v>258</v>
      </c>
      <c r="F2808" s="10">
        <v>44927</v>
      </c>
      <c r="G2808" s="10">
        <v>45077</v>
      </c>
      <c r="H2808" t="s">
        <v>987</v>
      </c>
      <c r="I2808" t="s">
        <v>7233</v>
      </c>
      <c r="J2808" t="s">
        <v>1026</v>
      </c>
      <c r="K2808" t="s">
        <v>3352</v>
      </c>
      <c r="N2808" s="30"/>
    </row>
    <row r="2809" spans="1:14" x14ac:dyDescent="0.25">
      <c r="A2809" t="s">
        <v>5701</v>
      </c>
      <c r="B2809" t="s">
        <v>5909</v>
      </c>
      <c r="C2809" t="s">
        <v>569</v>
      </c>
      <c r="D2809" t="str">
        <f>VLOOKUP(C2809,'Programas-Mestrado'!$C:$D,2,0)</f>
        <v>PPGFt</v>
      </c>
      <c r="E2809" t="s">
        <v>258</v>
      </c>
      <c r="F2809" s="10">
        <v>44440</v>
      </c>
      <c r="G2809" s="10">
        <v>44985</v>
      </c>
      <c r="H2809" t="s">
        <v>987</v>
      </c>
      <c r="I2809" t="s">
        <v>7233</v>
      </c>
      <c r="J2809" t="s">
        <v>1024</v>
      </c>
      <c r="K2809" t="s">
        <v>3352</v>
      </c>
      <c r="N2809" s="30"/>
    </row>
    <row r="2810" spans="1:14" x14ac:dyDescent="0.25">
      <c r="A2810" t="s">
        <v>3184</v>
      </c>
      <c r="B2810" t="s">
        <v>3340</v>
      </c>
      <c r="C2810" t="s">
        <v>569</v>
      </c>
      <c r="D2810" t="str">
        <f>VLOOKUP(C2810,'Programas-Mestrado'!$C:$D,2,0)</f>
        <v>PPGFt</v>
      </c>
      <c r="E2810" t="s">
        <v>258</v>
      </c>
      <c r="F2810" s="10">
        <v>43525</v>
      </c>
      <c r="G2810" s="10">
        <v>43616</v>
      </c>
      <c r="H2810" t="s">
        <v>987</v>
      </c>
      <c r="I2810" t="s">
        <v>7233</v>
      </c>
      <c r="J2810" t="s">
        <v>1029</v>
      </c>
      <c r="K2810" t="s">
        <v>3352</v>
      </c>
      <c r="N2810" s="30"/>
    </row>
    <row r="2811" spans="1:14" x14ac:dyDescent="0.25">
      <c r="A2811" t="s">
        <v>3185</v>
      </c>
      <c r="B2811" t="s">
        <v>3341</v>
      </c>
      <c r="C2811" t="s">
        <v>569</v>
      </c>
      <c r="D2811" t="str">
        <f>VLOOKUP(C2811,'Programas-Mestrado'!$C:$D,2,0)</f>
        <v>PPGFt</v>
      </c>
      <c r="E2811" t="s">
        <v>258</v>
      </c>
      <c r="F2811" s="10">
        <v>43525</v>
      </c>
      <c r="G2811" s="10">
        <v>43555</v>
      </c>
      <c r="H2811" t="s">
        <v>987</v>
      </c>
      <c r="I2811" t="s">
        <v>7233</v>
      </c>
      <c r="J2811" t="s">
        <v>1024</v>
      </c>
      <c r="K2811" t="s">
        <v>3352</v>
      </c>
      <c r="N2811" s="30"/>
    </row>
    <row r="2812" spans="1:14" x14ac:dyDescent="0.25">
      <c r="A2812" t="s">
        <v>3186</v>
      </c>
      <c r="B2812" t="s">
        <v>3342</v>
      </c>
      <c r="C2812" t="s">
        <v>569</v>
      </c>
      <c r="D2812" t="str">
        <f>VLOOKUP(C2812,'Programas-Mestrado'!$C:$D,2,0)</f>
        <v>PPGFt</v>
      </c>
      <c r="E2812" t="s">
        <v>258</v>
      </c>
      <c r="F2812" s="10">
        <v>43525</v>
      </c>
      <c r="G2812" s="10">
        <v>43890</v>
      </c>
      <c r="H2812" t="s">
        <v>987</v>
      </c>
      <c r="I2812" t="s">
        <v>7233</v>
      </c>
      <c r="J2812" t="s">
        <v>1024</v>
      </c>
      <c r="K2812" t="s">
        <v>3352</v>
      </c>
      <c r="N2812" s="30"/>
    </row>
    <row r="2813" spans="1:14" x14ac:dyDescent="0.25">
      <c r="A2813" t="s">
        <v>3187</v>
      </c>
      <c r="B2813" t="s">
        <v>3343</v>
      </c>
      <c r="C2813" t="s">
        <v>569</v>
      </c>
      <c r="D2813" t="str">
        <f>VLOOKUP(C2813,'Programas-Mestrado'!$C:$D,2,0)</f>
        <v>PPGFt</v>
      </c>
      <c r="E2813" t="s">
        <v>258</v>
      </c>
      <c r="F2813" s="10">
        <v>43770</v>
      </c>
      <c r="G2813" s="10">
        <v>43861</v>
      </c>
      <c r="H2813" t="s">
        <v>987</v>
      </c>
      <c r="I2813" t="s">
        <v>7233</v>
      </c>
      <c r="J2813" t="s">
        <v>1025</v>
      </c>
      <c r="K2813" t="s">
        <v>3352</v>
      </c>
    </row>
    <row r="2814" spans="1:14" x14ac:dyDescent="0.25">
      <c r="A2814" t="s">
        <v>4794</v>
      </c>
      <c r="B2814" t="s">
        <v>5910</v>
      </c>
      <c r="C2814" t="s">
        <v>569</v>
      </c>
      <c r="D2814" t="str">
        <f>VLOOKUP(C2814,'Programas-Mestrado'!$C:$D,2,0)</f>
        <v>PPGFt</v>
      </c>
      <c r="E2814" t="s">
        <v>258</v>
      </c>
      <c r="F2814" s="10">
        <v>44743</v>
      </c>
      <c r="G2814" s="10">
        <v>44985</v>
      </c>
      <c r="H2814" t="s">
        <v>987</v>
      </c>
      <c r="I2814" t="s">
        <v>7233</v>
      </c>
      <c r="J2814" t="s">
        <v>1029</v>
      </c>
      <c r="K2814" t="s">
        <v>3352</v>
      </c>
    </row>
    <row r="2815" spans="1:14" x14ac:dyDescent="0.25">
      <c r="A2815" t="s">
        <v>5368</v>
      </c>
      <c r="B2815" t="s">
        <v>5528</v>
      </c>
      <c r="C2815" t="s">
        <v>569</v>
      </c>
      <c r="D2815" t="str">
        <f>VLOOKUP(C2815,'Programas-Mestrado'!$C:$D,2,0)</f>
        <v>PPGFt</v>
      </c>
      <c r="E2815" t="s">
        <v>258</v>
      </c>
      <c r="F2815" s="10">
        <v>44986</v>
      </c>
      <c r="G2815" s="10">
        <v>45351</v>
      </c>
      <c r="H2815" t="s">
        <v>987</v>
      </c>
      <c r="I2815" t="s">
        <v>7233</v>
      </c>
      <c r="J2815" t="s">
        <v>1024</v>
      </c>
      <c r="K2815" t="s">
        <v>3352</v>
      </c>
    </row>
    <row r="2816" spans="1:14" x14ac:dyDescent="0.25">
      <c r="A2816" t="s">
        <v>2746</v>
      </c>
      <c r="B2816" t="s">
        <v>3005</v>
      </c>
      <c r="C2816" t="s">
        <v>569</v>
      </c>
      <c r="D2816" t="str">
        <f>VLOOKUP(C2816,'Programas-Mestrado'!$C:$D,2,0)</f>
        <v>PPGFt</v>
      </c>
      <c r="E2816" t="s">
        <v>258</v>
      </c>
      <c r="F2816" s="10">
        <v>43891</v>
      </c>
      <c r="G2816" s="10">
        <v>44196</v>
      </c>
      <c r="H2816" t="s">
        <v>987</v>
      </c>
      <c r="I2816" t="s">
        <v>7233</v>
      </c>
      <c r="J2816" t="s">
        <v>1024</v>
      </c>
      <c r="K2816" t="s">
        <v>3352</v>
      </c>
    </row>
    <row r="2817" spans="1:11" x14ac:dyDescent="0.25">
      <c r="A2817" t="s">
        <v>5369</v>
      </c>
      <c r="B2817" t="s">
        <v>5529</v>
      </c>
      <c r="C2817" t="s">
        <v>569</v>
      </c>
      <c r="D2817" t="str">
        <f>VLOOKUP(C2817,'Programas-Mestrado'!$C:$D,2,0)</f>
        <v>PPGFt</v>
      </c>
      <c r="E2817" t="s">
        <v>258</v>
      </c>
      <c r="F2817" s="10">
        <v>44986</v>
      </c>
      <c r="G2817" s="10">
        <v>45351</v>
      </c>
      <c r="H2817" t="s">
        <v>987</v>
      </c>
      <c r="I2817" t="s">
        <v>7233</v>
      </c>
      <c r="J2817" t="s">
        <v>1024</v>
      </c>
      <c r="K2817" t="s">
        <v>3352</v>
      </c>
    </row>
    <row r="2818" spans="1:11" x14ac:dyDescent="0.25">
      <c r="A2818" t="s">
        <v>3540</v>
      </c>
      <c r="B2818" t="s">
        <v>3555</v>
      </c>
      <c r="C2818" t="s">
        <v>569</v>
      </c>
      <c r="D2818" t="str">
        <f>VLOOKUP(C2818,'Programas-Mestrado'!$C:$D,2,0)</f>
        <v>PPGFt</v>
      </c>
      <c r="E2818" t="s">
        <v>258</v>
      </c>
      <c r="F2818" s="10">
        <v>44197</v>
      </c>
      <c r="G2818" s="10">
        <v>44347</v>
      </c>
      <c r="H2818" t="s">
        <v>987</v>
      </c>
      <c r="I2818" t="s">
        <v>7233</v>
      </c>
      <c r="J2818" t="s">
        <v>1029</v>
      </c>
      <c r="K2818" t="s">
        <v>3352</v>
      </c>
    </row>
    <row r="2819" spans="1:11" x14ac:dyDescent="0.25">
      <c r="A2819" t="s">
        <v>4847</v>
      </c>
      <c r="B2819" t="s">
        <v>4854</v>
      </c>
      <c r="C2819" t="s">
        <v>569</v>
      </c>
      <c r="D2819" t="str">
        <f>VLOOKUP(C2819,'Programas-Mestrado'!$C:$D,2,0)</f>
        <v>PPGFt</v>
      </c>
      <c r="E2819" t="s">
        <v>258</v>
      </c>
      <c r="F2819" s="10">
        <v>44743</v>
      </c>
      <c r="G2819" s="10">
        <v>45291</v>
      </c>
      <c r="H2819" t="s">
        <v>987</v>
      </c>
      <c r="I2819" t="s">
        <v>7233</v>
      </c>
      <c r="J2819" t="s">
        <v>1026</v>
      </c>
      <c r="K2819" t="s">
        <v>3352</v>
      </c>
    </row>
    <row r="2820" spans="1:11" x14ac:dyDescent="0.25">
      <c r="A2820" t="s">
        <v>3188</v>
      </c>
      <c r="B2820" t="s">
        <v>3344</v>
      </c>
      <c r="C2820" t="s">
        <v>569</v>
      </c>
      <c r="D2820" t="str">
        <f>VLOOKUP(C2820,'Programas-Mestrado'!$C:$D,2,0)</f>
        <v>PPGFt</v>
      </c>
      <c r="E2820" t="s">
        <v>258</v>
      </c>
      <c r="F2820" s="10">
        <v>43525</v>
      </c>
      <c r="G2820" s="10">
        <v>43951</v>
      </c>
      <c r="H2820" t="s">
        <v>987</v>
      </c>
      <c r="I2820" t="s">
        <v>7233</v>
      </c>
      <c r="J2820" t="s">
        <v>1025</v>
      </c>
      <c r="K2820" t="s">
        <v>3352</v>
      </c>
    </row>
    <row r="2821" spans="1:11" x14ac:dyDescent="0.25">
      <c r="A2821" t="s">
        <v>5095</v>
      </c>
      <c r="B2821" t="s">
        <v>5120</v>
      </c>
      <c r="C2821" t="s">
        <v>569</v>
      </c>
      <c r="D2821" t="str">
        <f>VLOOKUP(C2821,'Programas-Mestrado'!$C:$D,2,0)</f>
        <v>PPGFt</v>
      </c>
      <c r="E2821" t="s">
        <v>258</v>
      </c>
      <c r="F2821" s="10">
        <v>44835</v>
      </c>
      <c r="G2821" s="10">
        <v>45351</v>
      </c>
      <c r="H2821" t="s">
        <v>987</v>
      </c>
      <c r="I2821" t="s">
        <v>7233</v>
      </c>
      <c r="J2821" t="s">
        <v>1029</v>
      </c>
      <c r="K2821" t="s">
        <v>3352</v>
      </c>
    </row>
    <row r="2822" spans="1:11" x14ac:dyDescent="0.25">
      <c r="A2822" t="s">
        <v>5213</v>
      </c>
      <c r="B2822" t="s">
        <v>5218</v>
      </c>
      <c r="C2822" t="s">
        <v>569</v>
      </c>
      <c r="D2822" t="str">
        <f>VLOOKUP(C2822,'Programas-Mestrado'!$C:$D,2,0)</f>
        <v>PPGFt</v>
      </c>
      <c r="E2822" t="s">
        <v>258</v>
      </c>
      <c r="F2822" s="10">
        <v>44927</v>
      </c>
      <c r="G2822" s="10">
        <v>45351</v>
      </c>
      <c r="H2822" t="s">
        <v>987</v>
      </c>
      <c r="I2822" t="s">
        <v>7233</v>
      </c>
      <c r="J2822" t="s">
        <v>1024</v>
      </c>
      <c r="K2822" t="s">
        <v>3352</v>
      </c>
    </row>
    <row r="2823" spans="1:11" x14ac:dyDescent="0.25">
      <c r="A2823" t="s">
        <v>2747</v>
      </c>
      <c r="B2823" t="s">
        <v>3006</v>
      </c>
      <c r="C2823" t="s">
        <v>569</v>
      </c>
      <c r="D2823" t="str">
        <f>VLOOKUP(C2823,'Programas-Mestrado'!$C:$D,2,0)</f>
        <v>PPGFt</v>
      </c>
      <c r="E2823" t="s">
        <v>258</v>
      </c>
      <c r="F2823" s="10">
        <v>43525</v>
      </c>
      <c r="G2823" s="10">
        <v>44165</v>
      </c>
      <c r="H2823" t="s">
        <v>987</v>
      </c>
      <c r="I2823" t="s">
        <v>7233</v>
      </c>
      <c r="J2823" t="s">
        <v>1029</v>
      </c>
      <c r="K2823" t="s">
        <v>3352</v>
      </c>
    </row>
    <row r="2824" spans="1:11" x14ac:dyDescent="0.25">
      <c r="A2824" t="s">
        <v>2748</v>
      </c>
      <c r="B2824" t="s">
        <v>3007</v>
      </c>
      <c r="C2824" t="s">
        <v>569</v>
      </c>
      <c r="D2824" t="str">
        <f>VLOOKUP(C2824,'Programas-Mestrado'!$C:$D,2,0)</f>
        <v>PPGFt</v>
      </c>
      <c r="E2824" t="s">
        <v>258</v>
      </c>
      <c r="F2824" s="10">
        <v>43647</v>
      </c>
      <c r="G2824" s="10">
        <v>44255</v>
      </c>
      <c r="H2824" t="s">
        <v>987</v>
      </c>
      <c r="I2824" t="s">
        <v>7233</v>
      </c>
      <c r="J2824" t="s">
        <v>1025</v>
      </c>
      <c r="K2824" t="s">
        <v>3352</v>
      </c>
    </row>
    <row r="2825" spans="1:11" x14ac:dyDescent="0.25">
      <c r="A2825" t="s">
        <v>2749</v>
      </c>
      <c r="B2825" t="s">
        <v>3008</v>
      </c>
      <c r="C2825" t="s">
        <v>569</v>
      </c>
      <c r="D2825" t="str">
        <f>VLOOKUP(C2825,'Programas-Mestrado'!$C:$D,2,0)</f>
        <v>PPGFt</v>
      </c>
      <c r="E2825" t="s">
        <v>258</v>
      </c>
      <c r="F2825" s="10">
        <v>43891</v>
      </c>
      <c r="G2825" s="10">
        <v>44316</v>
      </c>
      <c r="H2825" t="s">
        <v>987</v>
      </c>
      <c r="I2825" t="s">
        <v>7233</v>
      </c>
      <c r="J2825" t="s">
        <v>1024</v>
      </c>
      <c r="K2825" t="s">
        <v>3352</v>
      </c>
    </row>
    <row r="2826" spans="1:11" x14ac:dyDescent="0.25">
      <c r="A2826" t="s">
        <v>3189</v>
      </c>
      <c r="B2826" t="s">
        <v>3345</v>
      </c>
      <c r="C2826" t="s">
        <v>569</v>
      </c>
      <c r="D2826" t="str">
        <f>VLOOKUP(C2826,'Programas-Mestrado'!$C:$D,2,0)</f>
        <v>PPGFt</v>
      </c>
      <c r="E2826" t="s">
        <v>258</v>
      </c>
      <c r="F2826" s="10">
        <v>43525</v>
      </c>
      <c r="G2826" s="10">
        <v>43646</v>
      </c>
      <c r="H2826" t="s">
        <v>987</v>
      </c>
      <c r="I2826" t="s">
        <v>7233</v>
      </c>
      <c r="J2826" t="s">
        <v>1024</v>
      </c>
      <c r="K2826" t="s">
        <v>3352</v>
      </c>
    </row>
    <row r="2827" spans="1:11" x14ac:dyDescent="0.25">
      <c r="A2827" t="s">
        <v>5048</v>
      </c>
      <c r="B2827" t="s">
        <v>5070</v>
      </c>
      <c r="C2827" t="s">
        <v>569</v>
      </c>
      <c r="D2827" t="str">
        <f>VLOOKUP(C2827,'Programas-Mestrado'!$C:$D,2,0)</f>
        <v>PPGFt</v>
      </c>
      <c r="E2827" t="s">
        <v>258</v>
      </c>
      <c r="F2827" s="10">
        <v>44805</v>
      </c>
      <c r="G2827" s="10">
        <v>44926</v>
      </c>
      <c r="H2827" t="s">
        <v>987</v>
      </c>
      <c r="I2827" t="s">
        <v>7233</v>
      </c>
      <c r="J2827" t="s">
        <v>1029</v>
      </c>
      <c r="K2827" t="s">
        <v>3352</v>
      </c>
    </row>
    <row r="2828" spans="1:11" x14ac:dyDescent="0.25">
      <c r="A2828" t="s">
        <v>3745</v>
      </c>
      <c r="B2828" t="s">
        <v>3786</v>
      </c>
      <c r="C2828" t="s">
        <v>569</v>
      </c>
      <c r="D2828" t="str">
        <f>VLOOKUP(C2828,'Programas-Mestrado'!$C:$D,2,0)</f>
        <v>PPGFt</v>
      </c>
      <c r="E2828" t="s">
        <v>258</v>
      </c>
      <c r="F2828" s="10">
        <v>44256</v>
      </c>
      <c r="G2828" s="10">
        <v>44834</v>
      </c>
      <c r="H2828" t="s">
        <v>987</v>
      </c>
      <c r="I2828" t="s">
        <v>7233</v>
      </c>
      <c r="J2828" t="s">
        <v>1023</v>
      </c>
      <c r="K2828" t="s">
        <v>3352</v>
      </c>
    </row>
    <row r="2829" spans="1:11" x14ac:dyDescent="0.25">
      <c r="A2829" t="s">
        <v>5071</v>
      </c>
      <c r="B2829" t="s">
        <v>5072</v>
      </c>
      <c r="C2829" t="s">
        <v>569</v>
      </c>
      <c r="D2829" t="str">
        <f>VLOOKUP(C2829,'Programas-Mestrado'!$C:$D,2,0)</f>
        <v>PPGFt</v>
      </c>
      <c r="E2829" t="s">
        <v>258</v>
      </c>
      <c r="F2829" s="10">
        <v>44805</v>
      </c>
      <c r="G2829" s="10">
        <v>45351</v>
      </c>
      <c r="H2829" t="s">
        <v>987</v>
      </c>
      <c r="I2829" t="s">
        <v>7233</v>
      </c>
      <c r="J2829" t="s">
        <v>1025</v>
      </c>
      <c r="K2829" t="s">
        <v>3352</v>
      </c>
    </row>
    <row r="2830" spans="1:11" x14ac:dyDescent="0.25">
      <c r="A2830" t="s">
        <v>5702</v>
      </c>
      <c r="B2830" t="s">
        <v>5911</v>
      </c>
      <c r="C2830" t="s">
        <v>569</v>
      </c>
      <c r="D2830" t="str">
        <f>VLOOKUP(C2830,'Programas-Mestrado'!$C:$D,2,0)</f>
        <v>PPGFt</v>
      </c>
      <c r="E2830" t="s">
        <v>258</v>
      </c>
      <c r="F2830" s="10">
        <v>44256</v>
      </c>
      <c r="G2830" s="10">
        <v>44985</v>
      </c>
      <c r="H2830" t="s">
        <v>987</v>
      </c>
      <c r="I2830" t="s">
        <v>7233</v>
      </c>
      <c r="J2830" t="s">
        <v>1024</v>
      </c>
      <c r="K2830" t="s">
        <v>3352</v>
      </c>
    </row>
    <row r="2831" spans="1:11" x14ac:dyDescent="0.25">
      <c r="A2831" t="s">
        <v>5214</v>
      </c>
      <c r="B2831" t="s">
        <v>5219</v>
      </c>
      <c r="C2831" t="s">
        <v>569</v>
      </c>
      <c r="D2831" t="str">
        <f>VLOOKUP(C2831,'Programas-Mestrado'!$C:$D,2,0)</f>
        <v>PPGFt</v>
      </c>
      <c r="E2831" t="s">
        <v>258</v>
      </c>
      <c r="F2831" s="10">
        <v>44927</v>
      </c>
      <c r="G2831" s="10">
        <v>45351</v>
      </c>
      <c r="H2831" t="s">
        <v>987</v>
      </c>
      <c r="I2831" t="s">
        <v>7233</v>
      </c>
      <c r="J2831" t="s">
        <v>1024</v>
      </c>
      <c r="K2831" t="s">
        <v>3352</v>
      </c>
    </row>
    <row r="2832" spans="1:11" x14ac:dyDescent="0.25">
      <c r="A2832" t="s">
        <v>5370</v>
      </c>
      <c r="B2832" t="s">
        <v>5530</v>
      </c>
      <c r="C2832" t="s">
        <v>569</v>
      </c>
      <c r="D2832" t="str">
        <f>VLOOKUP(C2832,'Programas-Mestrado'!$C:$D,2,0)</f>
        <v>PPGFt</v>
      </c>
      <c r="E2832" t="s">
        <v>258</v>
      </c>
      <c r="F2832" s="10">
        <v>44986</v>
      </c>
      <c r="G2832" s="10">
        <v>45351</v>
      </c>
      <c r="H2832" t="s">
        <v>987</v>
      </c>
      <c r="I2832" t="s">
        <v>7233</v>
      </c>
      <c r="J2832" t="s">
        <v>1025</v>
      </c>
      <c r="K2832" t="s">
        <v>3352</v>
      </c>
    </row>
    <row r="2833" spans="1:11" x14ac:dyDescent="0.25">
      <c r="A2833" t="s">
        <v>2750</v>
      </c>
      <c r="B2833" t="s">
        <v>3009</v>
      </c>
      <c r="C2833" t="s">
        <v>569</v>
      </c>
      <c r="D2833" t="str">
        <f>VLOOKUP(C2833,'Programas-Mestrado'!$C:$D,2,0)</f>
        <v>PPGFt</v>
      </c>
      <c r="E2833" t="s">
        <v>258</v>
      </c>
      <c r="F2833" s="10">
        <v>43891</v>
      </c>
      <c r="G2833" s="10">
        <v>44196</v>
      </c>
      <c r="H2833" t="s">
        <v>987</v>
      </c>
      <c r="I2833" t="s">
        <v>7233</v>
      </c>
      <c r="J2833" t="s">
        <v>1024</v>
      </c>
      <c r="K2833" t="s">
        <v>3352</v>
      </c>
    </row>
    <row r="2834" spans="1:11" x14ac:dyDescent="0.25">
      <c r="A2834" t="s">
        <v>5137</v>
      </c>
      <c r="B2834" t="s">
        <v>5158</v>
      </c>
      <c r="C2834" t="s">
        <v>569</v>
      </c>
      <c r="D2834" t="str">
        <f>VLOOKUP(C2834,'Programas-Mestrado'!$C:$D,2,0)</f>
        <v>PPGFt</v>
      </c>
      <c r="E2834" t="s">
        <v>258</v>
      </c>
      <c r="F2834" s="10">
        <v>44866</v>
      </c>
      <c r="G2834" s="10">
        <v>44926</v>
      </c>
      <c r="H2834" t="s">
        <v>987</v>
      </c>
      <c r="I2834" t="s">
        <v>7233</v>
      </c>
      <c r="J2834" t="s">
        <v>1029</v>
      </c>
      <c r="K2834" t="s">
        <v>3352</v>
      </c>
    </row>
    <row r="2835" spans="1:11" x14ac:dyDescent="0.25">
      <c r="A2835" t="s">
        <v>4553</v>
      </c>
      <c r="B2835" t="s">
        <v>4612</v>
      </c>
      <c r="C2835" t="s">
        <v>569</v>
      </c>
      <c r="D2835" t="str">
        <f>VLOOKUP(C2835,'Programas-Mestrado'!$C:$D,2,0)</f>
        <v>PPGFt</v>
      </c>
      <c r="E2835" t="s">
        <v>258</v>
      </c>
      <c r="F2835" s="10">
        <v>44621</v>
      </c>
      <c r="G2835" s="10">
        <v>44834</v>
      </c>
      <c r="H2835" t="s">
        <v>987</v>
      </c>
      <c r="I2835" t="s">
        <v>7233</v>
      </c>
      <c r="J2835" t="s">
        <v>1029</v>
      </c>
      <c r="K2835" t="s">
        <v>3352</v>
      </c>
    </row>
    <row r="2836" spans="1:11" x14ac:dyDescent="0.25">
      <c r="A2836" t="s">
        <v>1126</v>
      </c>
      <c r="B2836" t="s">
        <v>5245</v>
      </c>
      <c r="C2836" t="s">
        <v>237</v>
      </c>
      <c r="D2836" t="str">
        <f>VLOOKUP(C2836,'Programas-Mestrado'!$C:$D,2,0)</f>
        <v>PPGE</v>
      </c>
      <c r="E2836" t="s">
        <v>517</v>
      </c>
      <c r="F2836" s="10">
        <v>44986</v>
      </c>
      <c r="G2836" s="10">
        <v>45199</v>
      </c>
      <c r="H2836" t="s">
        <v>987</v>
      </c>
      <c r="I2836" t="s">
        <v>7233</v>
      </c>
      <c r="J2836" t="s">
        <v>1025</v>
      </c>
      <c r="K2836" t="s">
        <v>3352</v>
      </c>
    </row>
    <row r="2837" spans="1:11" x14ac:dyDescent="0.25">
      <c r="A2837" t="s">
        <v>999</v>
      </c>
      <c r="B2837" t="s">
        <v>5547</v>
      </c>
      <c r="C2837" t="s">
        <v>237</v>
      </c>
      <c r="D2837" t="str">
        <f>VLOOKUP(C2837,'Programas-Mestrado'!$C:$D,2,0)</f>
        <v>PPGE</v>
      </c>
      <c r="E2837" t="s">
        <v>517</v>
      </c>
      <c r="F2837" s="10">
        <v>44927</v>
      </c>
      <c r="G2837" s="10">
        <v>45169</v>
      </c>
      <c r="H2837" t="s">
        <v>987</v>
      </c>
      <c r="I2837" t="s">
        <v>7233</v>
      </c>
      <c r="J2837" t="s">
        <v>3861</v>
      </c>
      <c r="K2837" t="s">
        <v>3352</v>
      </c>
    </row>
    <row r="2838" spans="1:11" x14ac:dyDescent="0.25">
      <c r="A2838" t="s">
        <v>5077</v>
      </c>
      <c r="B2838" t="s">
        <v>5251</v>
      </c>
      <c r="C2838" t="s">
        <v>237</v>
      </c>
      <c r="D2838" t="str">
        <f>VLOOKUP(C2838,'Programas-Mestrado'!$C:$D,2,0)</f>
        <v>PPGE</v>
      </c>
      <c r="E2838" t="s">
        <v>517</v>
      </c>
      <c r="F2838" s="10">
        <v>44986</v>
      </c>
      <c r="G2838" s="10">
        <v>45077</v>
      </c>
      <c r="H2838" t="s">
        <v>987</v>
      </c>
      <c r="I2838" t="s">
        <v>7233</v>
      </c>
      <c r="J2838" t="s">
        <v>1026</v>
      </c>
      <c r="K2838" t="s">
        <v>3352</v>
      </c>
    </row>
    <row r="2839" spans="1:11" x14ac:dyDescent="0.25">
      <c r="A2839" t="s">
        <v>964</v>
      </c>
      <c r="B2839" t="s">
        <v>5252</v>
      </c>
      <c r="C2839" t="s">
        <v>237</v>
      </c>
      <c r="D2839" t="str">
        <f>VLOOKUP(C2839,'Programas-Mestrado'!$C:$D,2,0)</f>
        <v>PPGE</v>
      </c>
      <c r="E2839" t="s">
        <v>517</v>
      </c>
      <c r="F2839" s="10">
        <v>44986</v>
      </c>
      <c r="G2839" s="10">
        <v>45199</v>
      </c>
      <c r="H2839" t="s">
        <v>987</v>
      </c>
      <c r="I2839" t="s">
        <v>7233</v>
      </c>
      <c r="J2839" t="s">
        <v>1025</v>
      </c>
      <c r="K2839" t="s">
        <v>3352</v>
      </c>
    </row>
    <row r="2840" spans="1:11" x14ac:dyDescent="0.25">
      <c r="A2840" t="s">
        <v>536</v>
      </c>
      <c r="B2840" t="s">
        <v>5253</v>
      </c>
      <c r="C2840" t="s">
        <v>237</v>
      </c>
      <c r="D2840" t="str">
        <f>VLOOKUP(C2840,'Programas-Mestrado'!$C:$D,2,0)</f>
        <v>PPGE</v>
      </c>
      <c r="E2840" t="s">
        <v>517</v>
      </c>
      <c r="F2840" s="10">
        <v>44986</v>
      </c>
      <c r="G2840" s="10">
        <v>45199</v>
      </c>
      <c r="H2840" t="s">
        <v>987</v>
      </c>
      <c r="I2840" t="s">
        <v>7233</v>
      </c>
      <c r="J2840" t="s">
        <v>1025</v>
      </c>
      <c r="K2840" t="s">
        <v>3352</v>
      </c>
    </row>
    <row r="2841" spans="1:11" x14ac:dyDescent="0.25">
      <c r="A2841" t="s">
        <v>1009</v>
      </c>
      <c r="B2841" t="s">
        <v>5548</v>
      </c>
      <c r="C2841" t="s">
        <v>237</v>
      </c>
      <c r="D2841" t="str">
        <f>VLOOKUP(C2841,'Programas-Mestrado'!$C:$D,2,0)</f>
        <v>PPGE</v>
      </c>
      <c r="E2841" t="s">
        <v>517</v>
      </c>
      <c r="F2841" s="10">
        <v>44835</v>
      </c>
      <c r="G2841" s="10">
        <v>45169</v>
      </c>
      <c r="H2841" t="s">
        <v>987</v>
      </c>
      <c r="I2841" t="s">
        <v>7233</v>
      </c>
      <c r="J2841" t="s">
        <v>3861</v>
      </c>
      <c r="K2841" t="s">
        <v>3352</v>
      </c>
    </row>
    <row r="2842" spans="1:11" x14ac:dyDescent="0.25">
      <c r="A2842" t="s">
        <v>4186</v>
      </c>
      <c r="B2842" t="s">
        <v>5260</v>
      </c>
      <c r="C2842" t="s">
        <v>237</v>
      </c>
      <c r="D2842" t="str">
        <f>VLOOKUP(C2842,'Programas-Mestrado'!$C:$D,2,0)</f>
        <v>PPGE</v>
      </c>
      <c r="E2842" t="s">
        <v>517</v>
      </c>
      <c r="F2842" s="10">
        <v>44986</v>
      </c>
      <c r="G2842" s="10">
        <v>45412</v>
      </c>
      <c r="H2842" t="s">
        <v>987</v>
      </c>
      <c r="I2842" t="s">
        <v>7233</v>
      </c>
      <c r="J2842" t="s">
        <v>1023</v>
      </c>
      <c r="K2842" t="s">
        <v>3352</v>
      </c>
    </row>
    <row r="2843" spans="1:11" x14ac:dyDescent="0.25">
      <c r="A2843" t="s">
        <v>5187</v>
      </c>
      <c r="B2843" t="s">
        <v>5262</v>
      </c>
      <c r="C2843" t="s">
        <v>237</v>
      </c>
      <c r="D2843" t="str">
        <f>VLOOKUP(C2843,'Programas-Mestrado'!$C:$D,2,0)</f>
        <v>PPGE</v>
      </c>
      <c r="E2843" t="s">
        <v>517</v>
      </c>
      <c r="F2843" s="10">
        <v>44986</v>
      </c>
      <c r="G2843" s="10">
        <v>45443</v>
      </c>
      <c r="H2843" t="s">
        <v>987</v>
      </c>
      <c r="I2843" t="s">
        <v>7233</v>
      </c>
      <c r="J2843" t="s">
        <v>1023</v>
      </c>
      <c r="K2843" t="s">
        <v>3352</v>
      </c>
    </row>
    <row r="2844" spans="1:11" x14ac:dyDescent="0.25">
      <c r="A2844" t="s">
        <v>5950</v>
      </c>
      <c r="B2844" t="s">
        <v>6001</v>
      </c>
      <c r="C2844" t="s">
        <v>237</v>
      </c>
      <c r="D2844" t="str">
        <f>VLOOKUP(C2844,'Programas-Mestrado'!$C:$D,2,0)</f>
        <v>PPGE</v>
      </c>
      <c r="E2844" t="s">
        <v>258</v>
      </c>
      <c r="F2844" s="10">
        <v>44986</v>
      </c>
      <c r="G2844" s="10">
        <v>45504</v>
      </c>
      <c r="H2844" t="s">
        <v>987</v>
      </c>
      <c r="I2844" t="s">
        <v>7233</v>
      </c>
      <c r="J2844" t="s">
        <v>1024</v>
      </c>
      <c r="K2844" t="s">
        <v>3352</v>
      </c>
    </row>
    <row r="2845" spans="1:11" x14ac:dyDescent="0.25">
      <c r="A2845" t="s">
        <v>5951</v>
      </c>
      <c r="B2845" t="s">
        <v>6002</v>
      </c>
      <c r="C2845" t="s">
        <v>237</v>
      </c>
      <c r="D2845" t="str">
        <f>VLOOKUP(C2845,'Programas-Mestrado'!$C:$D,2,0)</f>
        <v>PPGE</v>
      </c>
      <c r="E2845" t="s">
        <v>258</v>
      </c>
      <c r="F2845" s="10">
        <v>44986</v>
      </c>
      <c r="G2845" s="10">
        <v>45443</v>
      </c>
      <c r="H2845" t="s">
        <v>987</v>
      </c>
      <c r="I2845" t="s">
        <v>7233</v>
      </c>
      <c r="J2845" t="s">
        <v>1023</v>
      </c>
      <c r="K2845" t="s">
        <v>3352</v>
      </c>
    </row>
    <row r="2846" spans="1:11" x14ac:dyDescent="0.25">
      <c r="A2846" t="s">
        <v>5221</v>
      </c>
      <c r="B2846" t="s">
        <v>5264</v>
      </c>
      <c r="C2846" t="s">
        <v>237</v>
      </c>
      <c r="D2846" t="str">
        <f>VLOOKUP(C2846,'Programas-Mestrado'!$C:$D,2,0)</f>
        <v>PPGE</v>
      </c>
      <c r="E2846" t="s">
        <v>258</v>
      </c>
      <c r="F2846" s="10">
        <v>44986</v>
      </c>
      <c r="G2846" s="10">
        <v>45382</v>
      </c>
      <c r="H2846" t="s">
        <v>987</v>
      </c>
      <c r="I2846" t="s">
        <v>7233</v>
      </c>
      <c r="J2846" t="s">
        <v>1023</v>
      </c>
      <c r="K2846" t="s">
        <v>3352</v>
      </c>
    </row>
    <row r="2847" spans="1:11" x14ac:dyDescent="0.25">
      <c r="A2847" t="s">
        <v>4187</v>
      </c>
      <c r="B2847" t="s">
        <v>5265</v>
      </c>
      <c r="C2847" t="s">
        <v>237</v>
      </c>
      <c r="D2847" t="str">
        <f>VLOOKUP(C2847,'Programas-Mestrado'!$C:$D,2,0)</f>
        <v>PPGE</v>
      </c>
      <c r="E2847" t="s">
        <v>258</v>
      </c>
      <c r="F2847" s="10">
        <v>44986</v>
      </c>
      <c r="G2847" s="10">
        <v>45169</v>
      </c>
      <c r="H2847" t="s">
        <v>987</v>
      </c>
      <c r="I2847" t="s">
        <v>7233</v>
      </c>
      <c r="J2847" t="s">
        <v>1024</v>
      </c>
      <c r="K2847" t="s">
        <v>3352</v>
      </c>
    </row>
    <row r="2848" spans="1:11" x14ac:dyDescent="0.25">
      <c r="A2848" t="s">
        <v>5078</v>
      </c>
      <c r="B2848" t="s">
        <v>5266</v>
      </c>
      <c r="C2848" t="s">
        <v>237</v>
      </c>
      <c r="D2848" t="str">
        <f>VLOOKUP(C2848,'Programas-Mestrado'!$C:$D,2,0)</f>
        <v>PPGE</v>
      </c>
      <c r="E2848" t="s">
        <v>258</v>
      </c>
      <c r="F2848" s="10">
        <v>44986</v>
      </c>
      <c r="G2848" s="10">
        <v>45199</v>
      </c>
      <c r="H2848" t="s">
        <v>987</v>
      </c>
      <c r="I2848" t="s">
        <v>7233</v>
      </c>
      <c r="J2848" t="s">
        <v>1025</v>
      </c>
      <c r="K2848" t="s">
        <v>3352</v>
      </c>
    </row>
    <row r="2849" spans="1:11" x14ac:dyDescent="0.25">
      <c r="A2849" t="s">
        <v>4982</v>
      </c>
      <c r="B2849" t="s">
        <v>5271</v>
      </c>
      <c r="C2849" t="s">
        <v>237</v>
      </c>
      <c r="D2849" t="str">
        <f>VLOOKUP(C2849,'Programas-Mestrado'!$C:$D,2,0)</f>
        <v>PPGE</v>
      </c>
      <c r="E2849" t="s">
        <v>258</v>
      </c>
      <c r="F2849" s="10">
        <v>44986</v>
      </c>
      <c r="G2849" s="10">
        <v>45351</v>
      </c>
      <c r="H2849" t="s">
        <v>987</v>
      </c>
      <c r="I2849" t="s">
        <v>7233</v>
      </c>
      <c r="J2849" t="s">
        <v>1024</v>
      </c>
      <c r="K2849" t="s">
        <v>3352</v>
      </c>
    </row>
    <row r="2850" spans="1:11" x14ac:dyDescent="0.25">
      <c r="A2850" t="s">
        <v>5079</v>
      </c>
      <c r="B2850" t="s">
        <v>5272</v>
      </c>
      <c r="C2850" t="s">
        <v>237</v>
      </c>
      <c r="D2850" t="str">
        <f>VLOOKUP(C2850,'Programas-Mestrado'!$C:$D,2,0)</f>
        <v>PPGE</v>
      </c>
      <c r="E2850" t="s">
        <v>258</v>
      </c>
      <c r="F2850" s="10">
        <v>44986</v>
      </c>
      <c r="G2850" s="10">
        <v>45504</v>
      </c>
      <c r="H2850" t="s">
        <v>987</v>
      </c>
      <c r="I2850" t="s">
        <v>7233</v>
      </c>
      <c r="J2850" t="s">
        <v>1028</v>
      </c>
      <c r="K2850" t="s">
        <v>3352</v>
      </c>
    </row>
    <row r="2851" spans="1:11" x14ac:dyDescent="0.25">
      <c r="A2851" t="s">
        <v>4825</v>
      </c>
      <c r="B2851" t="s">
        <v>5273</v>
      </c>
      <c r="C2851" t="s">
        <v>237</v>
      </c>
      <c r="D2851" t="str">
        <f>VLOOKUP(C2851,'Programas-Mestrado'!$C:$D,2,0)</f>
        <v>PPGE</v>
      </c>
      <c r="E2851" t="s">
        <v>258</v>
      </c>
      <c r="F2851" s="10">
        <v>44986</v>
      </c>
      <c r="G2851" s="10">
        <v>45351</v>
      </c>
      <c r="H2851" t="s">
        <v>987</v>
      </c>
      <c r="I2851" t="s">
        <v>7233</v>
      </c>
      <c r="J2851" t="s">
        <v>1024</v>
      </c>
      <c r="K2851" t="s">
        <v>3352</v>
      </c>
    </row>
    <row r="2852" spans="1:11" x14ac:dyDescent="0.25">
      <c r="A2852" t="s">
        <v>4265</v>
      </c>
      <c r="B2852" t="s">
        <v>5275</v>
      </c>
      <c r="C2852" t="s">
        <v>237</v>
      </c>
      <c r="D2852" t="str">
        <f>VLOOKUP(C2852,'Programas-Mestrado'!$C:$D,2,0)</f>
        <v>PPGE</v>
      </c>
      <c r="E2852" t="s">
        <v>258</v>
      </c>
      <c r="F2852" s="10">
        <v>44986</v>
      </c>
      <c r="G2852" s="10">
        <v>45077</v>
      </c>
      <c r="H2852" t="s">
        <v>987</v>
      </c>
      <c r="I2852" t="s">
        <v>7233</v>
      </c>
      <c r="J2852" t="s">
        <v>1024</v>
      </c>
      <c r="K2852" t="s">
        <v>3352</v>
      </c>
    </row>
    <row r="2853" spans="1:11" x14ac:dyDescent="0.25">
      <c r="A2853" t="s">
        <v>4266</v>
      </c>
      <c r="B2853" t="s">
        <v>5276</v>
      </c>
      <c r="C2853" t="s">
        <v>237</v>
      </c>
      <c r="D2853" t="str">
        <f>VLOOKUP(C2853,'Programas-Mestrado'!$C:$D,2,0)</f>
        <v>PPGE</v>
      </c>
      <c r="E2853" t="s">
        <v>258</v>
      </c>
      <c r="F2853" s="10">
        <v>44986</v>
      </c>
      <c r="G2853" s="10">
        <v>45322</v>
      </c>
      <c r="H2853" t="s">
        <v>987</v>
      </c>
      <c r="I2853" t="s">
        <v>7233</v>
      </c>
      <c r="J2853" t="s">
        <v>1025</v>
      </c>
      <c r="K2853" t="s">
        <v>3352</v>
      </c>
    </row>
    <row r="2854" spans="1:11" x14ac:dyDescent="0.25">
      <c r="A2854" t="s">
        <v>7282</v>
      </c>
      <c r="B2854" t="s">
        <v>7305</v>
      </c>
      <c r="C2854" t="s">
        <v>247</v>
      </c>
      <c r="D2854" t="str">
        <f>VLOOKUP(C2854,'Programas-Mestrado'!$C:$D,2,0)</f>
        <v>PPGFil</v>
      </c>
      <c r="E2854" t="s">
        <v>517</v>
      </c>
      <c r="F2854" s="10">
        <v>43709</v>
      </c>
      <c r="G2854" s="10">
        <v>43916</v>
      </c>
      <c r="H2854" t="s">
        <v>986</v>
      </c>
      <c r="I2854" t="s">
        <v>7121</v>
      </c>
      <c r="K2854" t="s">
        <v>3351</v>
      </c>
    </row>
    <row r="2855" spans="1:11" x14ac:dyDescent="0.25">
      <c r="A2855" t="s">
        <v>7283</v>
      </c>
      <c r="B2855" t="s">
        <v>7306</v>
      </c>
      <c r="C2855" t="s">
        <v>254</v>
      </c>
      <c r="D2855" t="str">
        <f>VLOOKUP(C2855,'Programas-Mestrado'!$C:$D,2,0)</f>
        <v>PPGM</v>
      </c>
      <c r="E2855" t="s">
        <v>258</v>
      </c>
      <c r="F2855" s="10">
        <v>44774</v>
      </c>
      <c r="G2855" s="10">
        <v>44791</v>
      </c>
      <c r="H2855" t="s">
        <v>987</v>
      </c>
      <c r="I2855" t="s">
        <v>7121</v>
      </c>
      <c r="K2855" t="s">
        <v>3351</v>
      </c>
    </row>
    <row r="2856" spans="1:11" x14ac:dyDescent="0.25">
      <c r="A2856" t="s">
        <v>7284</v>
      </c>
      <c r="B2856" t="s">
        <v>7307</v>
      </c>
      <c r="C2856" t="s">
        <v>242</v>
      </c>
      <c r="D2856" t="str">
        <f>VLOOKUP(C2856,'Programas-Mestrado'!$C:$D,2,0)</f>
        <v>PPGEP</v>
      </c>
      <c r="E2856" t="s">
        <v>258</v>
      </c>
      <c r="F2856" s="10">
        <v>44256</v>
      </c>
      <c r="G2856" s="10">
        <v>44264</v>
      </c>
      <c r="H2856" t="s">
        <v>987</v>
      </c>
      <c r="I2856" t="s">
        <v>7121</v>
      </c>
      <c r="K2856" t="s">
        <v>3351</v>
      </c>
    </row>
    <row r="2857" spans="1:11" x14ac:dyDescent="0.25">
      <c r="A2857" t="s">
        <v>7285</v>
      </c>
      <c r="B2857" t="s">
        <v>7308</v>
      </c>
      <c r="C2857" t="s">
        <v>245</v>
      </c>
      <c r="D2857" t="str">
        <f>VLOOKUP(C2857,'Programas-Mestrado'!$C:$D,2,0)</f>
        <v>PPGECiv</v>
      </c>
      <c r="E2857" t="s">
        <v>258</v>
      </c>
      <c r="F2857" s="10">
        <v>44986</v>
      </c>
      <c r="G2857" s="10">
        <v>45007</v>
      </c>
      <c r="H2857" t="s">
        <v>987</v>
      </c>
      <c r="I2857" t="s">
        <v>7121</v>
      </c>
      <c r="K2857" t="s">
        <v>3351</v>
      </c>
    </row>
    <row r="2858" spans="1:11" x14ac:dyDescent="0.25">
      <c r="A2858" t="s">
        <v>7286</v>
      </c>
      <c r="B2858" t="s">
        <v>7309</v>
      </c>
      <c r="C2858" t="s">
        <v>245</v>
      </c>
      <c r="D2858" t="str">
        <f>VLOOKUP(C2858,'Programas-Mestrado'!$C:$D,2,0)</f>
        <v>PPGECiv</v>
      </c>
      <c r="E2858" t="s">
        <v>258</v>
      </c>
      <c r="F2858" s="10">
        <v>44256</v>
      </c>
      <c r="G2858" s="10">
        <v>44259</v>
      </c>
      <c r="H2858" t="s">
        <v>987</v>
      </c>
      <c r="I2858" t="s">
        <v>7121</v>
      </c>
      <c r="K2858" t="s">
        <v>3351</v>
      </c>
    </row>
    <row r="2859" spans="1:11" x14ac:dyDescent="0.25">
      <c r="A2859" t="s">
        <v>7287</v>
      </c>
      <c r="B2859" t="s">
        <v>7310</v>
      </c>
      <c r="C2859" t="s">
        <v>231</v>
      </c>
      <c r="D2859" t="str">
        <f>VLOOKUP(C2859,'Programas-Mestrado'!$C:$D,2,0)</f>
        <v>PPGPol</v>
      </c>
      <c r="E2859" t="s">
        <v>258</v>
      </c>
      <c r="F2859" s="10">
        <v>43891</v>
      </c>
      <c r="G2859" s="10">
        <v>43915</v>
      </c>
      <c r="H2859" t="s">
        <v>987</v>
      </c>
      <c r="I2859" t="s">
        <v>7121</v>
      </c>
      <c r="K2859" t="s">
        <v>3351</v>
      </c>
    </row>
    <row r="2860" spans="1:11" x14ac:dyDescent="0.25">
      <c r="A2860" t="s">
        <v>7288</v>
      </c>
      <c r="B2860" t="s">
        <v>7311</v>
      </c>
      <c r="C2860" t="s">
        <v>240</v>
      </c>
      <c r="D2860" t="str">
        <f>VLOOKUP(C2860,'Programas-Mestrado'!$C:$D,2,0)</f>
        <v>PPGEnf</v>
      </c>
      <c r="E2860" t="s">
        <v>517</v>
      </c>
      <c r="F2860" s="10">
        <v>44621</v>
      </c>
      <c r="G2860" s="10">
        <v>44635</v>
      </c>
      <c r="H2860" t="s">
        <v>987</v>
      </c>
      <c r="I2860" t="s">
        <v>7121</v>
      </c>
      <c r="K2860" t="s">
        <v>3351</v>
      </c>
    </row>
    <row r="2861" spans="1:11" x14ac:dyDescent="0.25">
      <c r="A2861" t="s">
        <v>6622</v>
      </c>
      <c r="B2861" t="s">
        <v>7431</v>
      </c>
      <c r="C2861" t="s">
        <v>236</v>
      </c>
      <c r="D2861" t="str">
        <f>VLOOKUP(C2861,'Programas-Mestrado'!$C:$D,2,0)</f>
        <v>PPGEc-So</v>
      </c>
      <c r="E2861" t="s">
        <v>258</v>
      </c>
      <c r="F2861" s="10">
        <v>45505</v>
      </c>
      <c r="G2861" s="10">
        <v>45516</v>
      </c>
      <c r="H2861" t="s">
        <v>987</v>
      </c>
      <c r="I2861" t="s">
        <v>7121</v>
      </c>
      <c r="K2861" t="s">
        <v>3351</v>
      </c>
    </row>
    <row r="2862" spans="1:11" x14ac:dyDescent="0.25">
      <c r="A2862" t="s">
        <v>7289</v>
      </c>
      <c r="B2862" t="s">
        <v>7312</v>
      </c>
      <c r="C2862" t="s">
        <v>244</v>
      </c>
      <c r="D2862" t="str">
        <f>VLOOKUP(C2862,'Programas-Mestrado'!$C:$D,2,0)</f>
        <v>PIPGEs</v>
      </c>
      <c r="E2862" t="s">
        <v>517</v>
      </c>
      <c r="F2862" s="10">
        <v>43678</v>
      </c>
      <c r="G2862" s="10">
        <v>43836</v>
      </c>
      <c r="H2862" t="s">
        <v>987</v>
      </c>
      <c r="I2862" t="s">
        <v>7121</v>
      </c>
      <c r="K2862" t="s">
        <v>3351</v>
      </c>
    </row>
    <row r="2863" spans="1:11" x14ac:dyDescent="0.25">
      <c r="A2863" t="s">
        <v>7290</v>
      </c>
      <c r="B2863" t="s">
        <v>7313</v>
      </c>
      <c r="C2863" t="s">
        <v>251</v>
      </c>
      <c r="D2863" t="str">
        <f>VLOOKUP(C2863,'Programas-Mestrado'!$C:$D,2,0)</f>
        <v>PPGGero</v>
      </c>
      <c r="E2863" t="s">
        <v>258</v>
      </c>
      <c r="F2863" s="10">
        <v>44958</v>
      </c>
      <c r="G2863" s="10">
        <v>44964</v>
      </c>
      <c r="H2863" t="s">
        <v>987</v>
      </c>
      <c r="I2863" t="s">
        <v>7121</v>
      </c>
      <c r="K2863" t="s">
        <v>3351</v>
      </c>
    </row>
    <row r="2864" spans="1:11" x14ac:dyDescent="0.25">
      <c r="A2864" t="s">
        <v>5335</v>
      </c>
      <c r="B2864" t="s">
        <v>7314</v>
      </c>
      <c r="C2864" t="s">
        <v>251</v>
      </c>
      <c r="D2864" t="str">
        <f>VLOOKUP(C2864,'Programas-Mestrado'!$C:$D,2,0)</f>
        <v>PPGGero</v>
      </c>
      <c r="E2864" t="s">
        <v>258</v>
      </c>
      <c r="F2864" s="10">
        <v>44986</v>
      </c>
      <c r="G2864" s="10">
        <v>45006</v>
      </c>
      <c r="H2864" t="s">
        <v>987</v>
      </c>
      <c r="I2864" t="s">
        <v>7121</v>
      </c>
      <c r="K2864" t="s">
        <v>3351</v>
      </c>
    </row>
    <row r="2865" spans="1:11" x14ac:dyDescent="0.25">
      <c r="A2865" t="s">
        <v>7291</v>
      </c>
      <c r="B2865" t="s">
        <v>7315</v>
      </c>
      <c r="C2865" t="s">
        <v>233</v>
      </c>
      <c r="D2865" t="str">
        <f>VLOOKUP(C2865,'Programas-Mestrado'!$C:$D,2,0)</f>
        <v>PIPGCF</v>
      </c>
      <c r="E2865" t="s">
        <v>258</v>
      </c>
      <c r="F2865" s="10">
        <v>43922</v>
      </c>
      <c r="G2865" s="10">
        <v>43936</v>
      </c>
      <c r="H2865" t="s">
        <v>987</v>
      </c>
      <c r="I2865" t="s">
        <v>7121</v>
      </c>
      <c r="K2865" t="s">
        <v>3351</v>
      </c>
    </row>
    <row r="2866" spans="1:11" x14ac:dyDescent="0.25">
      <c r="A2866" t="s">
        <v>7292</v>
      </c>
      <c r="B2866" t="s">
        <v>7316</v>
      </c>
      <c r="C2866" t="s">
        <v>244</v>
      </c>
      <c r="D2866" t="str">
        <f>VLOOKUP(C2866,'Programas-Mestrado'!$C:$D,2,0)</f>
        <v>PIPGEs</v>
      </c>
      <c r="E2866" t="s">
        <v>258</v>
      </c>
      <c r="F2866" s="10">
        <v>44986</v>
      </c>
      <c r="G2866" s="10">
        <v>45012</v>
      </c>
      <c r="H2866" t="s">
        <v>987</v>
      </c>
      <c r="I2866" t="s">
        <v>7121</v>
      </c>
      <c r="K2866" t="s">
        <v>4032</v>
      </c>
    </row>
    <row r="2867" spans="1:11" x14ac:dyDescent="0.25">
      <c r="A2867" t="s">
        <v>7293</v>
      </c>
      <c r="B2867" t="s">
        <v>7317</v>
      </c>
      <c r="C2867" t="s">
        <v>571</v>
      </c>
      <c r="D2867" t="str">
        <f>VLOOKUP(C2867,'Programas-Mestrado'!$C:$D,2,0)</f>
        <v>PPGS</v>
      </c>
      <c r="E2867" t="s">
        <v>517</v>
      </c>
      <c r="F2867" s="10">
        <v>43525</v>
      </c>
      <c r="G2867" s="10">
        <v>43532</v>
      </c>
      <c r="H2867" t="s">
        <v>987</v>
      </c>
      <c r="I2867" t="s">
        <v>7121</v>
      </c>
      <c r="K2867" t="s">
        <v>3352</v>
      </c>
    </row>
    <row r="2868" spans="1:11" x14ac:dyDescent="0.25">
      <c r="A2868" t="s">
        <v>7294</v>
      </c>
      <c r="B2868" t="s">
        <v>7318</v>
      </c>
      <c r="C2868" t="s">
        <v>571</v>
      </c>
      <c r="D2868" t="str">
        <f>VLOOKUP(C2868,'Programas-Mestrado'!$C:$D,2,0)</f>
        <v>PPGS</v>
      </c>
      <c r="E2868" t="s">
        <v>517</v>
      </c>
      <c r="F2868" s="10">
        <v>43525</v>
      </c>
      <c r="G2868" s="10">
        <v>43532</v>
      </c>
      <c r="H2868" t="s">
        <v>987</v>
      </c>
      <c r="I2868" t="s">
        <v>7121</v>
      </c>
      <c r="K2868" t="s">
        <v>3352</v>
      </c>
    </row>
    <row r="2869" spans="1:11" x14ac:dyDescent="0.25">
      <c r="A2869" t="s">
        <v>7295</v>
      </c>
      <c r="B2869" t="s">
        <v>7319</v>
      </c>
      <c r="C2869" t="s">
        <v>568</v>
      </c>
      <c r="D2869" t="str">
        <f>VLOOKUP(C2869,'Programas-Mestrado'!$C:$D,2,0)</f>
        <v>PPGEEs</v>
      </c>
      <c r="E2869" t="s">
        <v>517</v>
      </c>
      <c r="F2869" s="10">
        <v>43525</v>
      </c>
      <c r="G2869" s="10">
        <v>43537</v>
      </c>
      <c r="H2869" t="s">
        <v>987</v>
      </c>
      <c r="I2869" t="s">
        <v>7121</v>
      </c>
      <c r="K2869" t="s">
        <v>3352</v>
      </c>
    </row>
    <row r="2870" spans="1:11" x14ac:dyDescent="0.25">
      <c r="A2870" t="s">
        <v>7296</v>
      </c>
      <c r="B2870" t="s">
        <v>7320</v>
      </c>
      <c r="C2870" t="s">
        <v>568</v>
      </c>
      <c r="D2870" t="str">
        <f>VLOOKUP(C2870,'Programas-Mestrado'!$C:$D,2,0)</f>
        <v>PPGEEs</v>
      </c>
      <c r="E2870" t="s">
        <v>517</v>
      </c>
      <c r="F2870" s="10">
        <v>43525</v>
      </c>
      <c r="G2870" s="10">
        <v>43537</v>
      </c>
      <c r="H2870" t="s">
        <v>987</v>
      </c>
      <c r="I2870" t="s">
        <v>7121</v>
      </c>
      <c r="K2870" t="s">
        <v>3352</v>
      </c>
    </row>
    <row r="2871" spans="1:11" x14ac:dyDescent="0.25">
      <c r="A2871" t="s">
        <v>4502</v>
      </c>
      <c r="B2871" t="s">
        <v>7321</v>
      </c>
      <c r="C2871" t="s">
        <v>568</v>
      </c>
      <c r="D2871" t="str">
        <f>VLOOKUP(C2871,'Programas-Mestrado'!$C:$D,2,0)</f>
        <v>PPGEEs</v>
      </c>
      <c r="E2871" t="s">
        <v>258</v>
      </c>
      <c r="F2871" s="10">
        <v>43525</v>
      </c>
      <c r="G2871" s="10">
        <v>43531</v>
      </c>
      <c r="H2871" t="s">
        <v>987</v>
      </c>
      <c r="I2871" t="s">
        <v>7121</v>
      </c>
      <c r="K2871" t="s">
        <v>3352</v>
      </c>
    </row>
    <row r="2872" spans="1:11" x14ac:dyDescent="0.25">
      <c r="A2872" t="s">
        <v>7297</v>
      </c>
      <c r="B2872" t="s">
        <v>7322</v>
      </c>
      <c r="C2872" t="s">
        <v>568</v>
      </c>
      <c r="D2872" t="str">
        <f>VLOOKUP(C2872,'Programas-Mestrado'!$C:$D,2,0)</f>
        <v>PPGEEs</v>
      </c>
      <c r="E2872" t="s">
        <v>258</v>
      </c>
      <c r="F2872" s="10">
        <v>43525</v>
      </c>
      <c r="G2872" s="10">
        <v>43531</v>
      </c>
      <c r="H2872" t="s">
        <v>987</v>
      </c>
      <c r="I2872" t="s">
        <v>7121</v>
      </c>
      <c r="K2872" t="s">
        <v>3352</v>
      </c>
    </row>
    <row r="2873" spans="1:11" x14ac:dyDescent="0.25">
      <c r="A2873" t="s">
        <v>3347</v>
      </c>
      <c r="B2873" t="s">
        <v>7323</v>
      </c>
      <c r="C2873" t="s">
        <v>568</v>
      </c>
      <c r="D2873" t="str">
        <f>VLOOKUP(C2873,'Programas-Mestrado'!$C:$D,2,0)</f>
        <v>PPGEEs</v>
      </c>
      <c r="E2873" t="s">
        <v>258</v>
      </c>
      <c r="F2873" s="10">
        <v>43525</v>
      </c>
      <c r="G2873" s="10">
        <v>43542</v>
      </c>
      <c r="H2873" t="s">
        <v>987</v>
      </c>
      <c r="I2873" t="s">
        <v>7121</v>
      </c>
      <c r="K2873" t="s">
        <v>3352</v>
      </c>
    </row>
    <row r="2874" spans="1:11" x14ac:dyDescent="0.25">
      <c r="A2874" t="s">
        <v>7298</v>
      </c>
      <c r="B2874" t="s">
        <v>7324</v>
      </c>
      <c r="C2874" t="s">
        <v>666</v>
      </c>
      <c r="D2874" t="str">
        <f>VLOOKUP(C2874,'Programas-Mestrado'!$C:$D,2,0)</f>
        <v>PPGQ</v>
      </c>
      <c r="E2874" t="s">
        <v>517</v>
      </c>
      <c r="F2874" s="10">
        <v>44531</v>
      </c>
      <c r="G2874" s="10">
        <v>44539</v>
      </c>
      <c r="H2874" t="s">
        <v>987</v>
      </c>
      <c r="I2874" t="s">
        <v>7121</v>
      </c>
      <c r="K2874" t="s">
        <v>3352</v>
      </c>
    </row>
    <row r="2875" spans="1:11" x14ac:dyDescent="0.25">
      <c r="A2875" t="s">
        <v>3157</v>
      </c>
      <c r="B2875" t="s">
        <v>7325</v>
      </c>
      <c r="C2875" t="s">
        <v>666</v>
      </c>
      <c r="D2875" t="str">
        <f>VLOOKUP(C2875,'Programas-Mestrado'!$C:$D,2,0)</f>
        <v>PPGQ</v>
      </c>
      <c r="E2875" t="s">
        <v>517</v>
      </c>
      <c r="F2875" s="10">
        <v>43678</v>
      </c>
      <c r="G2875" s="10">
        <v>43691</v>
      </c>
      <c r="H2875" t="s">
        <v>987</v>
      </c>
      <c r="I2875" t="s">
        <v>7121</v>
      </c>
      <c r="K2875" t="s">
        <v>3352</v>
      </c>
    </row>
    <row r="2876" spans="1:11" x14ac:dyDescent="0.25">
      <c r="A2876" t="s">
        <v>7299</v>
      </c>
      <c r="B2876" t="s">
        <v>7326</v>
      </c>
      <c r="C2876" t="s">
        <v>666</v>
      </c>
      <c r="D2876" t="str">
        <f>VLOOKUP(C2876,'Programas-Mestrado'!$C:$D,2,0)</f>
        <v>PPGQ</v>
      </c>
      <c r="E2876" t="s">
        <v>517</v>
      </c>
      <c r="F2876" s="10">
        <v>43525</v>
      </c>
      <c r="G2876" s="10">
        <v>43535</v>
      </c>
      <c r="H2876" t="s">
        <v>987</v>
      </c>
      <c r="I2876" t="s">
        <v>7121</v>
      </c>
      <c r="K2876" t="s">
        <v>3352</v>
      </c>
    </row>
    <row r="2877" spans="1:11" x14ac:dyDescent="0.25">
      <c r="A2877" t="s">
        <v>7300</v>
      </c>
      <c r="B2877" t="s">
        <v>7327</v>
      </c>
      <c r="C2877" t="s">
        <v>569</v>
      </c>
      <c r="D2877" t="str">
        <f>VLOOKUP(C2877,'Programas-Mestrado'!$C:$D,2,0)</f>
        <v>PPGFt</v>
      </c>
      <c r="E2877" t="s">
        <v>517</v>
      </c>
      <c r="F2877" s="10">
        <v>43525</v>
      </c>
      <c r="G2877" s="10">
        <v>43535</v>
      </c>
      <c r="H2877" t="s">
        <v>987</v>
      </c>
      <c r="I2877" t="s">
        <v>7121</v>
      </c>
      <c r="K2877" t="s">
        <v>3352</v>
      </c>
    </row>
    <row r="2878" spans="1:11" x14ac:dyDescent="0.25">
      <c r="A2878" t="s">
        <v>3169</v>
      </c>
      <c r="B2878" t="s">
        <v>7328</v>
      </c>
      <c r="C2878" t="s">
        <v>569</v>
      </c>
      <c r="D2878" t="str">
        <f>VLOOKUP(C2878,'Programas-Mestrado'!$C:$D,2,0)</f>
        <v>PPGFt</v>
      </c>
      <c r="E2878" t="s">
        <v>517</v>
      </c>
      <c r="F2878" s="10">
        <v>43525</v>
      </c>
      <c r="G2878" s="10">
        <v>43535</v>
      </c>
      <c r="H2878" t="s">
        <v>987</v>
      </c>
      <c r="I2878" t="s">
        <v>7121</v>
      </c>
      <c r="K2878" t="s">
        <v>3352</v>
      </c>
    </row>
    <row r="2879" spans="1:11" x14ac:dyDescent="0.25">
      <c r="A2879" t="s">
        <v>7301</v>
      </c>
      <c r="B2879" t="s">
        <v>7329</v>
      </c>
      <c r="C2879" t="s">
        <v>569</v>
      </c>
      <c r="D2879" t="str">
        <f>VLOOKUP(C2879,'Programas-Mestrado'!$C:$D,2,0)</f>
        <v>PPGFt</v>
      </c>
      <c r="E2879" t="s">
        <v>517</v>
      </c>
      <c r="F2879" s="10">
        <v>43525</v>
      </c>
      <c r="G2879" s="10">
        <v>43535</v>
      </c>
      <c r="H2879" t="s">
        <v>987</v>
      </c>
      <c r="I2879" t="s">
        <v>7121</v>
      </c>
      <c r="K2879" t="s">
        <v>3352</v>
      </c>
    </row>
    <row r="2880" spans="1:11" x14ac:dyDescent="0.25">
      <c r="A2880" t="s">
        <v>7302</v>
      </c>
      <c r="B2880" t="s">
        <v>7330</v>
      </c>
      <c r="C2880" t="s">
        <v>569</v>
      </c>
      <c r="D2880" t="str">
        <f>VLOOKUP(C2880,'Programas-Mestrado'!$C:$D,2,0)</f>
        <v>PPGFt</v>
      </c>
      <c r="E2880" t="s">
        <v>517</v>
      </c>
      <c r="F2880" s="10">
        <v>43525</v>
      </c>
      <c r="G2880" s="10">
        <v>43535</v>
      </c>
      <c r="H2880" t="s">
        <v>987</v>
      </c>
      <c r="I2880" t="s">
        <v>7121</v>
      </c>
      <c r="K2880" t="s">
        <v>3352</v>
      </c>
    </row>
    <row r="2881" spans="1:11" x14ac:dyDescent="0.25">
      <c r="A2881" t="s">
        <v>3348</v>
      </c>
      <c r="B2881" t="s">
        <v>7331</v>
      </c>
      <c r="C2881" t="s">
        <v>569</v>
      </c>
      <c r="D2881" t="str">
        <f>VLOOKUP(C2881,'Programas-Mestrado'!$C:$D,2,0)</f>
        <v>PPGFt</v>
      </c>
      <c r="E2881" t="s">
        <v>517</v>
      </c>
      <c r="F2881" s="10">
        <v>43891</v>
      </c>
      <c r="G2881" s="10">
        <v>43916</v>
      </c>
      <c r="H2881" t="s">
        <v>987</v>
      </c>
      <c r="I2881" t="s">
        <v>7121</v>
      </c>
      <c r="K2881" t="s">
        <v>3352</v>
      </c>
    </row>
    <row r="2882" spans="1:11" x14ac:dyDescent="0.25">
      <c r="A2882" t="s">
        <v>7303</v>
      </c>
      <c r="B2882" t="s">
        <v>7332</v>
      </c>
      <c r="C2882" t="s">
        <v>569</v>
      </c>
      <c r="D2882" t="str">
        <f>VLOOKUP(C2882,'Programas-Mestrado'!$C:$D,2,0)</f>
        <v>PPGFt</v>
      </c>
      <c r="E2882" t="s">
        <v>517</v>
      </c>
      <c r="F2882" s="10">
        <v>43525</v>
      </c>
      <c r="G2882" s="10">
        <v>43535</v>
      </c>
      <c r="H2882" t="s">
        <v>987</v>
      </c>
      <c r="I2882" t="s">
        <v>7121</v>
      </c>
      <c r="K2882" t="s">
        <v>3352</v>
      </c>
    </row>
    <row r="2883" spans="1:11" x14ac:dyDescent="0.25">
      <c r="A2883" t="s">
        <v>3180</v>
      </c>
      <c r="B2883" t="s">
        <v>7333</v>
      </c>
      <c r="C2883" t="s">
        <v>569</v>
      </c>
      <c r="D2883" t="str">
        <f>VLOOKUP(C2883,'Programas-Mestrado'!$C:$D,2,0)</f>
        <v>PPGFt</v>
      </c>
      <c r="E2883" t="s">
        <v>258</v>
      </c>
      <c r="F2883" s="10">
        <v>43983</v>
      </c>
      <c r="G2883" s="10">
        <v>43997</v>
      </c>
      <c r="H2883" t="s">
        <v>987</v>
      </c>
      <c r="I2883" t="s">
        <v>7121</v>
      </c>
      <c r="K2883" t="s">
        <v>3352</v>
      </c>
    </row>
    <row r="2884" spans="1:11" x14ac:dyDescent="0.25">
      <c r="A2884" t="s">
        <v>3011</v>
      </c>
      <c r="B2884" t="s">
        <v>7334</v>
      </c>
      <c r="C2884" t="s">
        <v>569</v>
      </c>
      <c r="D2884" t="str">
        <f>VLOOKUP(C2884,'Programas-Mestrado'!$C:$D,2,0)</f>
        <v>PPGFt</v>
      </c>
      <c r="E2884" t="s">
        <v>258</v>
      </c>
      <c r="F2884" s="10">
        <v>43983</v>
      </c>
      <c r="G2884" s="10">
        <v>43997</v>
      </c>
      <c r="H2884" t="s">
        <v>987</v>
      </c>
      <c r="I2884" t="s">
        <v>7121</v>
      </c>
      <c r="K2884" t="s">
        <v>3352</v>
      </c>
    </row>
    <row r="2885" spans="1:11" x14ac:dyDescent="0.25">
      <c r="A2885" t="s">
        <v>7304</v>
      </c>
      <c r="B2885" t="s">
        <v>7335</v>
      </c>
      <c r="C2885" t="s">
        <v>569</v>
      </c>
      <c r="D2885" t="str">
        <f>VLOOKUP(C2885,'Programas-Mestrado'!$C:$D,2,0)</f>
        <v>PPGFt</v>
      </c>
      <c r="E2885" t="s">
        <v>258</v>
      </c>
      <c r="F2885" s="10">
        <v>45292</v>
      </c>
      <c r="G2885" s="10">
        <v>45300</v>
      </c>
      <c r="H2885" t="s">
        <v>987</v>
      </c>
      <c r="I2885" t="s">
        <v>7121</v>
      </c>
      <c r="K2885" t="s">
        <v>3352</v>
      </c>
    </row>
    <row r="2886" spans="1:11" x14ac:dyDescent="0.25">
      <c r="A2886" t="s">
        <v>5590</v>
      </c>
      <c r="B2886" t="s">
        <v>5912</v>
      </c>
      <c r="C2886" t="s">
        <v>237</v>
      </c>
      <c r="D2886" t="str">
        <f>VLOOKUP(C2886,'Programas-Mestrado'!$C:$D,2,0)</f>
        <v>PPGE</v>
      </c>
      <c r="E2886" t="s">
        <v>517</v>
      </c>
      <c r="F2886" s="10">
        <v>44986</v>
      </c>
      <c r="G2886" s="10">
        <v>45002</v>
      </c>
      <c r="H2886" t="s">
        <v>987</v>
      </c>
      <c r="I2886" t="s">
        <v>7121</v>
      </c>
      <c r="K2886" t="s">
        <v>3352</v>
      </c>
    </row>
    <row r="2887" spans="1:11" x14ac:dyDescent="0.25">
      <c r="A2887" t="s">
        <v>5591</v>
      </c>
      <c r="B2887" t="s">
        <v>5913</v>
      </c>
      <c r="C2887" t="s">
        <v>237</v>
      </c>
      <c r="D2887" t="str">
        <f>VLOOKUP(C2887,'Programas-Mestrado'!$C:$D,2,0)</f>
        <v>PPGE</v>
      </c>
      <c r="E2887" t="s">
        <v>517</v>
      </c>
      <c r="F2887" s="10">
        <v>44986</v>
      </c>
      <c r="G2887" s="10">
        <v>45002</v>
      </c>
      <c r="H2887" t="s">
        <v>987</v>
      </c>
      <c r="I2887" t="s">
        <v>7121</v>
      </c>
      <c r="K2887" t="s">
        <v>3352</v>
      </c>
    </row>
    <row r="2888" spans="1:11" x14ac:dyDescent="0.25">
      <c r="A2888" t="s">
        <v>5592</v>
      </c>
      <c r="B2888" t="s">
        <v>5914</v>
      </c>
      <c r="C2888" t="s">
        <v>237</v>
      </c>
      <c r="D2888" t="str">
        <f>VLOOKUP(C2888,'Programas-Mestrado'!$C:$D,2,0)</f>
        <v>PPGE</v>
      </c>
      <c r="E2888" t="s">
        <v>517</v>
      </c>
      <c r="F2888" s="10">
        <v>44986</v>
      </c>
      <c r="G2888" s="10">
        <v>45002</v>
      </c>
      <c r="H2888" t="s">
        <v>987</v>
      </c>
      <c r="I2888" t="s">
        <v>7121</v>
      </c>
      <c r="K2888" t="s">
        <v>3352</v>
      </c>
    </row>
  </sheetData>
  <autoFilter ref="A1:K2779" xr:uid="{00000000-0009-0000-0000-000001000000}"/>
  <sortState xmlns:xlrd2="http://schemas.microsoft.com/office/spreadsheetml/2017/richdata2" ref="A2:K2470">
    <sortCondition ref="D2:D2470"/>
    <sortCondition descending="1" ref="E2:E2470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S48"/>
  <sheetViews>
    <sheetView zoomScaleNormal="100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45.5703125" customWidth="1"/>
    <col min="3" max="3" width="14.28515625" customWidth="1"/>
    <col min="4" max="4" width="13.5703125" customWidth="1"/>
    <col min="5" max="5" width="10" customWidth="1"/>
    <col min="6" max="6" width="11" customWidth="1"/>
    <col min="7" max="7" width="11.5703125" customWidth="1"/>
    <col min="8" max="9" width="10.140625" customWidth="1"/>
    <col min="10" max="10" width="11.28515625" bestFit="1" customWidth="1"/>
    <col min="11" max="11" width="11.28515625" customWidth="1"/>
    <col min="12" max="13" width="12.42578125" bestFit="1" customWidth="1"/>
  </cols>
  <sheetData>
    <row r="1" spans="2:19" s="1" customFormat="1" x14ac:dyDescent="0.25">
      <c r="B1" s="8" t="s">
        <v>1</v>
      </c>
      <c r="C1" s="9" t="s">
        <v>664</v>
      </c>
      <c r="D1" s="9" t="s">
        <v>576</v>
      </c>
      <c r="E1" s="9" t="s">
        <v>583</v>
      </c>
      <c r="F1" s="9" t="s">
        <v>668</v>
      </c>
      <c r="G1" s="9" t="s">
        <v>669</v>
      </c>
      <c r="H1" s="9" t="s">
        <v>670</v>
      </c>
      <c r="I1" s="9" t="s">
        <v>675</v>
      </c>
      <c r="J1" s="9" t="s">
        <v>667</v>
      </c>
      <c r="K1" s="9" t="s">
        <v>4871</v>
      </c>
      <c r="L1" s="9" t="s">
        <v>671</v>
      </c>
      <c r="M1" s="13" t="s">
        <v>672</v>
      </c>
    </row>
    <row r="2" spans="2:19" x14ac:dyDescent="0.25">
      <c r="B2" s="3" t="s">
        <v>577</v>
      </c>
      <c r="C2" s="4" t="s">
        <v>232</v>
      </c>
      <c r="D2" s="4" t="s">
        <v>578</v>
      </c>
      <c r="E2" s="4" t="s">
        <v>640</v>
      </c>
      <c r="F2" s="4">
        <f>COUNTIFS(Base!$D:$D,D2,Base!$E:$E,"Mestrado",Base!$J:$J,"ATIVA")</f>
        <v>5</v>
      </c>
      <c r="G2" s="4">
        <f>COUNTIFS(Base!$D:$D,D2,Base!$E:$E,"Mestrado",Base!$J:$J,"CADASTRADA")</f>
        <v>4</v>
      </c>
      <c r="H2" s="4">
        <f>COUNTIFS(Base!$D:$D,D2,Base!$E:$E,"Mestrado",Base!$J:$J,"SUSPENSA")</f>
        <v>0</v>
      </c>
      <c r="I2" s="33">
        <v>0</v>
      </c>
      <c r="J2" s="4">
        <f>COUNTIFS(Base!$D:$D,D2,Base!$E:$E,"Mestrado",Base!$I:$I,"CURSO")</f>
        <v>9</v>
      </c>
      <c r="K2" s="4">
        <f>COUNTIFS(Base!$D:$D,D2,Base!$E:$E,"Mestrado",Base!$I:$I,"PRÓ-REITORIA")</f>
        <v>0</v>
      </c>
      <c r="L2" s="4">
        <f>COUNTIFS(Base!$D:$D,D2,Base!$E:$E,"Mestrado",Base!$I:$I,"EMPRESTIMO")</f>
        <v>0</v>
      </c>
      <c r="M2" s="5">
        <f>SUM(F2:I2)</f>
        <v>9</v>
      </c>
    </row>
    <row r="3" spans="2:19" x14ac:dyDescent="0.25">
      <c r="B3" s="3" t="s">
        <v>579</v>
      </c>
      <c r="C3" s="4" t="s">
        <v>233</v>
      </c>
      <c r="D3" s="4" t="s">
        <v>580</v>
      </c>
      <c r="E3" s="4" t="s">
        <v>640</v>
      </c>
      <c r="F3" s="4">
        <f>COUNTIFS(Base!$D:$D,D3,Base!$E:$E,"Mestrado",Base!$J:$J,"ATIVA")</f>
        <v>12</v>
      </c>
      <c r="G3" s="4">
        <f>COUNTIFS(Base!$D:$D,D3,Base!$E:$E,"Mestrado",Base!$J:$J,"CADASTRADA")</f>
        <v>0</v>
      </c>
      <c r="H3" s="4">
        <f>COUNTIFS(Base!$D:$D,D3,Base!$E:$E,"Mestrado",Base!$J:$J,"SUSPENSA")</f>
        <v>0</v>
      </c>
      <c r="I3" s="33">
        <v>0</v>
      </c>
      <c r="J3" s="4">
        <f>COUNTIFS(Base!$D:$D,D3,Base!$E:$E,"Mestrado",Base!$I:$I,"CURSO")</f>
        <v>11</v>
      </c>
      <c r="K3" s="4">
        <f>COUNTIFS(Base!$D:$D,D3,Base!$E:$E,"Mestrado",Base!$I:$I,"PRÓ-REITORIA")</f>
        <v>1</v>
      </c>
      <c r="L3" s="4">
        <f>COUNTIFS(Base!$D:$D,D3,Base!$E:$E,"Mestrado",Base!$I:$I,"EMPRESTIMO")</f>
        <v>0</v>
      </c>
      <c r="M3" s="5">
        <f t="shared" ref="M3:M46" si="0">SUM(F3:I3)</f>
        <v>12</v>
      </c>
    </row>
    <row r="4" spans="2:19" x14ac:dyDescent="0.25">
      <c r="B4" s="3" t="s">
        <v>581</v>
      </c>
      <c r="C4" s="4" t="s">
        <v>235</v>
      </c>
      <c r="D4" s="4" t="s">
        <v>582</v>
      </c>
      <c r="E4" s="4" t="s">
        <v>640</v>
      </c>
      <c r="F4" s="4">
        <f>COUNTIFS(Base!$D:$D,D4,Base!$E:$E,"Mestrado",Base!$J:$J,"ATIVA")</f>
        <v>11</v>
      </c>
      <c r="G4" s="4">
        <f>COUNTIFS(Base!$D:$D,D4,Base!$E:$E,"Mestrado",Base!$J:$J,"CADASTRADA")</f>
        <v>0</v>
      </c>
      <c r="H4" s="4">
        <f>COUNTIFS(Base!$D:$D,D4,Base!$E:$E,"Mestrado",Base!$J:$J,"SUSPENSA")</f>
        <v>0</v>
      </c>
      <c r="I4" s="33">
        <v>0</v>
      </c>
      <c r="J4" s="4">
        <f>COUNTIFS(Base!$D:$D,D4,Base!$E:$E,"Mestrado",Base!$I:$I,"CURSO")</f>
        <v>11</v>
      </c>
      <c r="K4" s="4">
        <f>COUNTIFS(Base!$D:$D,D4,Base!$E:$E,"Mestrado",Base!$I:$I,"PRÓ-REITORIA")</f>
        <v>0</v>
      </c>
      <c r="L4" s="4">
        <f>COUNTIFS(Base!$D:$D,D4,Base!$E:$E,"Mestrado",Base!$I:$I,"EMPRESTIMO")</f>
        <v>0</v>
      </c>
      <c r="M4" s="5">
        <f t="shared" si="0"/>
        <v>11</v>
      </c>
    </row>
    <row r="5" spans="2:19" x14ac:dyDescent="0.25">
      <c r="B5" s="3" t="s">
        <v>584</v>
      </c>
      <c r="C5" s="4" t="s">
        <v>240</v>
      </c>
      <c r="D5" s="4" t="s">
        <v>585</v>
      </c>
      <c r="E5" s="4" t="s">
        <v>640</v>
      </c>
      <c r="F5" s="4">
        <f>COUNTIFS(Base!$D:$D,D5,Base!$E:$E,"Mestrado",Base!$J:$J,"ATIVA")</f>
        <v>9</v>
      </c>
      <c r="G5" s="4">
        <f>COUNTIFS(Base!$D:$D,D5,Base!$E:$E,"Mestrado",Base!$J:$J,"CADASTRADA")</f>
        <v>0</v>
      </c>
      <c r="H5" s="4">
        <f>COUNTIFS(Base!$D:$D,D5,Base!$E:$E,"Mestrado",Base!$J:$J,"SUSPENSA")</f>
        <v>0</v>
      </c>
      <c r="I5" s="33">
        <v>2</v>
      </c>
      <c r="J5" s="4">
        <f>COUNTIFS(Base!$D:$D,D5,Base!$E:$E,"Mestrado",Base!$I:$I,"CURSO")</f>
        <v>9</v>
      </c>
      <c r="K5" s="4">
        <f>COUNTIFS(Base!$D:$D,D5,Base!$E:$E,"Mestrado",Base!$I:$I,"PRÓ-REITORIA")</f>
        <v>0</v>
      </c>
      <c r="L5" s="4">
        <f>COUNTIFS(Base!$D:$D,D5,Base!$E:$E,"Mestrado",Base!$I:$I,"EMPRESTIMO")</f>
        <v>0</v>
      </c>
      <c r="M5" s="5">
        <f t="shared" si="0"/>
        <v>11</v>
      </c>
    </row>
    <row r="6" spans="2:19" x14ac:dyDescent="0.25">
      <c r="B6" s="3" t="s">
        <v>586</v>
      </c>
      <c r="C6" s="4" t="s">
        <v>569</v>
      </c>
      <c r="D6" s="4" t="s">
        <v>587</v>
      </c>
      <c r="E6" s="4" t="s">
        <v>640</v>
      </c>
      <c r="F6" s="4">
        <f>COUNTIFS(Base!$D:$D,D6,Base!$E:$E,"Mestrado",Base!$J:$J,"ATIVA")</f>
        <v>15</v>
      </c>
      <c r="G6" s="4">
        <f>COUNTIFS(Base!$D:$D,D6,Base!$E:$E,"Mestrado",Base!$J:$J,"CADASTRADA")</f>
        <v>1</v>
      </c>
      <c r="H6" s="4">
        <f>COUNTIFS(Base!$D:$D,D6,Base!$E:$E,"Mestrado",Base!$J:$J,"SUSPENSA")</f>
        <v>0</v>
      </c>
      <c r="I6" s="33">
        <v>0</v>
      </c>
      <c r="J6" s="4">
        <f>COUNTIFS(Base!$D:$D,D6,Base!$E:$E,"Mestrado",Base!$I:$I,"CURSO")</f>
        <v>15</v>
      </c>
      <c r="K6" s="4">
        <f>COUNTIFS(Base!$D:$D,D6,Base!$E:$E,"Mestrado",Base!$I:$I,"PRÓ-REITORIA")</f>
        <v>1</v>
      </c>
      <c r="L6" s="4">
        <f>COUNTIFS(Base!$D:$D,D6,Base!$E:$E,"Mestrado",Base!$I:$I,"EMPRESTIMO")</f>
        <v>0</v>
      </c>
      <c r="M6" s="5">
        <f t="shared" si="0"/>
        <v>16</v>
      </c>
    </row>
    <row r="7" spans="2:19" x14ac:dyDescent="0.25">
      <c r="B7" s="3" t="s">
        <v>588</v>
      </c>
      <c r="C7" s="4" t="s">
        <v>249</v>
      </c>
      <c r="D7" s="4" t="s">
        <v>589</v>
      </c>
      <c r="E7" s="4" t="s">
        <v>640</v>
      </c>
      <c r="F7" s="4">
        <f>COUNTIFS(Base!$D:$D,D7,Base!$E:$E,"Mestrado",Base!$J:$J,"ATIVA")</f>
        <v>8</v>
      </c>
      <c r="G7" s="4">
        <f>COUNTIFS(Base!$D:$D,D7,Base!$E:$E,"Mestrado",Base!$J:$J,"CADASTRADA")</f>
        <v>0</v>
      </c>
      <c r="H7" s="4">
        <f>COUNTIFS(Base!$D:$D,D7,Base!$E:$E,"Mestrado",Base!$J:$J,"SUSPENSA")</f>
        <v>0</v>
      </c>
      <c r="I7" s="33">
        <v>0</v>
      </c>
      <c r="J7" s="4">
        <f>COUNTIFS(Base!$D:$D,D7,Base!$E:$E,"Mestrado",Base!$I:$I,"CURSO")</f>
        <v>8</v>
      </c>
      <c r="K7" s="4">
        <f>COUNTIFS(Base!$D:$D,D7,Base!$E:$E,"Mestrado",Base!$I:$I,"PRÓ-REITORIA")</f>
        <v>0</v>
      </c>
      <c r="L7" s="4">
        <f>COUNTIFS(Base!$D:$D,D7,Base!$E:$E,"Mestrado",Base!$I:$I,"EMPRESTIMO")</f>
        <v>0</v>
      </c>
      <c r="M7" s="5">
        <f t="shared" si="0"/>
        <v>8</v>
      </c>
    </row>
    <row r="8" spans="2:19" x14ac:dyDescent="0.25">
      <c r="B8" s="3" t="s">
        <v>590</v>
      </c>
      <c r="C8" s="4" t="s">
        <v>251</v>
      </c>
      <c r="D8" s="4" t="s">
        <v>591</v>
      </c>
      <c r="E8" s="4" t="s">
        <v>640</v>
      </c>
      <c r="F8" s="4">
        <f>COUNTIFS(Base!$D:$D,D8,Base!$E:$E,"Mestrado",Base!$J:$J,"ATIVA")</f>
        <v>7</v>
      </c>
      <c r="G8" s="4">
        <f>COUNTIFS(Base!$D:$D,D8,Base!$E:$E,"Mestrado",Base!$J:$J,"CADASTRADA")</f>
        <v>0</v>
      </c>
      <c r="H8" s="4">
        <f>COUNTIFS(Base!$D:$D,D8,Base!$E:$E,"Mestrado",Base!$J:$J,"SUSPENSA")</f>
        <v>0</v>
      </c>
      <c r="I8" s="33">
        <v>0</v>
      </c>
      <c r="J8" s="4">
        <f>COUNTIFS(Base!$D:$D,D8,Base!$E:$E,"Mestrado",Base!$I:$I,"CURSO")</f>
        <v>5</v>
      </c>
      <c r="K8" s="4">
        <f>COUNTIFS(Base!$D:$D,D8,Base!$E:$E,"Mestrado",Base!$I:$I,"PRÓ-REITORIA")</f>
        <v>2</v>
      </c>
      <c r="L8" s="4">
        <f>COUNTIFS(Base!$D:$D,D8,Base!$E:$E,"Mestrado",Base!$I:$I,"EMPRESTIMO")</f>
        <v>0</v>
      </c>
      <c r="M8" s="5">
        <f t="shared" si="0"/>
        <v>7</v>
      </c>
      <c r="S8" s="32" t="s">
        <v>3381</v>
      </c>
    </row>
    <row r="9" spans="2:19" x14ac:dyDescent="0.25">
      <c r="B9" s="3" t="s">
        <v>592</v>
      </c>
      <c r="C9" s="4" t="s">
        <v>257</v>
      </c>
      <c r="D9" s="4" t="s">
        <v>593</v>
      </c>
      <c r="E9" s="4" t="s">
        <v>640</v>
      </c>
      <c r="F9" s="4">
        <f>COUNTIFS(Base!$D:$D,D9,Base!$E:$E,"Mestrado",Base!$J:$J,"ATIVA")</f>
        <v>10</v>
      </c>
      <c r="G9" s="4">
        <f>COUNTIFS(Base!$D:$D,D9,Base!$E:$E,"Mestrado",Base!$J:$J,"CADASTRADA")</f>
        <v>0</v>
      </c>
      <c r="H9" s="4">
        <f>COUNTIFS(Base!$D:$D,D9,Base!$E:$E,"Mestrado",Base!$J:$J,"SUSPENSA")</f>
        <v>0</v>
      </c>
      <c r="I9" s="33">
        <v>0</v>
      </c>
      <c r="J9" s="4">
        <f>COUNTIFS(Base!$D:$D,D9,Base!$E:$E,"Mestrado",Base!$I:$I,"CURSO")</f>
        <v>8</v>
      </c>
      <c r="K9" s="4">
        <f>COUNTIFS(Base!$D:$D,D9,Base!$E:$E,"Mestrado",Base!$I:$I,"PRÓ-REITORIA")</f>
        <v>2</v>
      </c>
      <c r="L9" s="4">
        <f>COUNTIFS(Base!$D:$D,D9,Base!$E:$E,"Mestrado",Base!$I:$I,"EMPRESTIMO")</f>
        <v>0</v>
      </c>
      <c r="M9" s="5">
        <f t="shared" si="0"/>
        <v>10</v>
      </c>
    </row>
    <row r="10" spans="2:19" x14ac:dyDescent="0.25">
      <c r="B10" s="3" t="s">
        <v>594</v>
      </c>
      <c r="C10" s="4" t="s">
        <v>225</v>
      </c>
      <c r="D10" s="4" t="s">
        <v>595</v>
      </c>
      <c r="E10" s="4" t="s">
        <v>640</v>
      </c>
      <c r="F10" s="4">
        <f>COUNTIFS(Base!$D:$D,D10,Base!$E:$E,"Mestrado",Base!$J:$J,"ATIVA")</f>
        <v>10</v>
      </c>
      <c r="G10" s="4">
        <f>COUNTIFS(Base!$D:$D,D10,Base!$E:$E,"Mestrado",Base!$J:$J,"CADASTRADA")</f>
        <v>1</v>
      </c>
      <c r="H10" s="4">
        <f>COUNTIFS(Base!$D:$D,D10,Base!$E:$E,"Mestrado",Base!$J:$J,"SUSPENSA")</f>
        <v>0</v>
      </c>
      <c r="I10" s="33">
        <v>0</v>
      </c>
      <c r="J10" s="4">
        <f>COUNTIFS(Base!$D:$D,D10,Base!$E:$E,"Mestrado",Base!$I:$I,"CURSO")</f>
        <v>11</v>
      </c>
      <c r="K10" s="4">
        <f>COUNTIFS(Base!$D:$D,D10,Base!$E:$E,"Mestrado",Base!$I:$I,"PRÓ-REITORIA")</f>
        <v>0</v>
      </c>
      <c r="L10" s="4">
        <f>COUNTIFS(Base!$D:$D,D10,Base!$E:$E,"Mestrado",Base!$I:$I,"EMPRESTIMO")</f>
        <v>0</v>
      </c>
      <c r="M10" s="5">
        <f t="shared" si="0"/>
        <v>11</v>
      </c>
    </row>
    <row r="11" spans="2:19" x14ac:dyDescent="0.25">
      <c r="B11" s="3" t="s">
        <v>596</v>
      </c>
      <c r="C11" s="4" t="s">
        <v>227</v>
      </c>
      <c r="D11" s="4" t="s">
        <v>597</v>
      </c>
      <c r="E11" s="4" t="s">
        <v>640</v>
      </c>
      <c r="F11" s="4">
        <f>COUNTIFS(Base!$D:$D,D11,Base!$E:$E,"Mestrado",Base!$J:$J,"ATIVA")</f>
        <v>14</v>
      </c>
      <c r="G11" s="4">
        <f>COUNTIFS(Base!$D:$D,D11,Base!$E:$E,"Mestrado",Base!$J:$J,"CADASTRADA")</f>
        <v>1</v>
      </c>
      <c r="H11" s="4">
        <f>COUNTIFS(Base!$D:$D,D11,Base!$E:$E,"Mestrado",Base!$J:$J,"SUSPENSA")</f>
        <v>0</v>
      </c>
      <c r="I11" s="33">
        <v>0</v>
      </c>
      <c r="J11" s="4">
        <f>COUNTIFS(Base!$D:$D,D11,Base!$E:$E,"Mestrado",Base!$I:$I,"CURSO")</f>
        <v>13</v>
      </c>
      <c r="K11" s="4">
        <f>COUNTIFS(Base!$D:$D,D11,Base!$E:$E,"Mestrado",Base!$I:$I,"PRÓ-REITORIA")</f>
        <v>2</v>
      </c>
      <c r="L11" s="4">
        <f>COUNTIFS(Base!$D:$D,D11,Base!$E:$E,"Mestrado",Base!$I:$I,"EMPRESTIMO")</f>
        <v>0</v>
      </c>
      <c r="M11" s="5">
        <f t="shared" si="0"/>
        <v>15</v>
      </c>
    </row>
    <row r="12" spans="2:19" x14ac:dyDescent="0.25">
      <c r="B12" s="3" t="s">
        <v>598</v>
      </c>
      <c r="C12" s="4" t="s">
        <v>567</v>
      </c>
      <c r="D12" s="4" t="s">
        <v>599</v>
      </c>
      <c r="E12" s="4" t="s">
        <v>640</v>
      </c>
      <c r="F12" s="4">
        <f>COUNTIFS(Base!$D:$D,D12,Base!$E:$E,"Mestrado",Base!$J:$J,"ATIVA")</f>
        <v>15</v>
      </c>
      <c r="G12" s="4">
        <f>COUNTIFS(Base!$D:$D,D12,Base!$E:$E,"Mestrado",Base!$J:$J,"CADASTRADA")</f>
        <v>5</v>
      </c>
      <c r="H12" s="4">
        <f>COUNTIFS(Base!$D:$D,D12,Base!$E:$E,"Mestrado",Base!$J:$J,"SUSPENSA")</f>
        <v>0</v>
      </c>
      <c r="I12" s="33">
        <v>0</v>
      </c>
      <c r="J12" s="4">
        <f>COUNTIFS(Base!$D:$D,D12,Base!$E:$E,"Mestrado",Base!$I:$I,"CURSO")</f>
        <v>20</v>
      </c>
      <c r="K12" s="4">
        <f>COUNTIFS(Base!$D:$D,D12,Base!$E:$E,"Mestrado",Base!$I:$I,"PRÓ-REITORIA")</f>
        <v>0</v>
      </c>
      <c r="L12" s="4">
        <f>COUNTIFS(Base!$D:$D,D12,Base!$E:$E,"Mestrado",Base!$I:$I,"EMPRESTIMO")</f>
        <v>0</v>
      </c>
      <c r="M12" s="5">
        <f t="shared" si="0"/>
        <v>20</v>
      </c>
    </row>
    <row r="13" spans="2:19" x14ac:dyDescent="0.25">
      <c r="B13" s="3" t="s">
        <v>600</v>
      </c>
      <c r="C13" s="4" t="s">
        <v>242</v>
      </c>
      <c r="D13" s="4" t="s">
        <v>601</v>
      </c>
      <c r="E13" s="4" t="s">
        <v>640</v>
      </c>
      <c r="F13" s="4">
        <f>COUNTIFS(Base!$D:$D,D13,Base!$E:$E,"Mestrado",Base!$J:$J,"ATIVA")</f>
        <v>7</v>
      </c>
      <c r="G13" s="4">
        <f>COUNTIFS(Base!$D:$D,D13,Base!$E:$E,"Mestrado",Base!$J:$J,"CADASTRADA")</f>
        <v>0</v>
      </c>
      <c r="H13" s="4">
        <f>COUNTIFS(Base!$D:$D,D13,Base!$E:$E,"Mestrado",Base!$J:$J,"SUSPENSA")</f>
        <v>0</v>
      </c>
      <c r="I13" s="33">
        <v>4</v>
      </c>
      <c r="J13" s="4">
        <f>COUNTIFS(Base!$D:$D,D13,Base!$E:$E,"Mestrado",Base!$I:$I,"CURSO")</f>
        <v>7</v>
      </c>
      <c r="K13" s="4">
        <f>COUNTIFS(Base!$D:$D,D13,Base!$E:$E,"Mestrado",Base!$I:$I,"PRÓ-REITORIA")</f>
        <v>0</v>
      </c>
      <c r="L13" s="4">
        <f>COUNTIFS(Base!$D:$D,D13,Base!$E:$E,"Mestrado",Base!$I:$I,"EMPRESTIMO")</f>
        <v>0</v>
      </c>
      <c r="M13" s="5">
        <f t="shared" si="0"/>
        <v>11</v>
      </c>
    </row>
    <row r="14" spans="2:19" x14ac:dyDescent="0.25">
      <c r="B14" s="3" t="s">
        <v>602</v>
      </c>
      <c r="C14" s="4" t="s">
        <v>665</v>
      </c>
      <c r="D14" s="4" t="s">
        <v>603</v>
      </c>
      <c r="E14" s="4" t="s">
        <v>640</v>
      </c>
      <c r="F14" s="4">
        <f>COUNTIFS(Base!$D:$D,D14,Base!$E:$E,"Mestrado",Base!$J:$J,"ATIVA")</f>
        <v>14</v>
      </c>
      <c r="G14" s="4">
        <f>COUNTIFS(Base!$D:$D,D14,Base!$E:$E,"Mestrado",Base!$J:$J,"CADASTRADA")</f>
        <v>0</v>
      </c>
      <c r="H14" s="4">
        <f>COUNTIFS(Base!$D:$D,D14,Base!$E:$E,"Mestrado",Base!$J:$J,"SUSPENSA")</f>
        <v>0</v>
      </c>
      <c r="I14" s="33">
        <v>1</v>
      </c>
      <c r="J14" s="4">
        <f>COUNTIFS(Base!$D:$D,D14,Base!$E:$E,"Mestrado",Base!$I:$I,"CURSO")</f>
        <v>14</v>
      </c>
      <c r="K14" s="4">
        <f>COUNTIFS(Base!$D:$D,D14,Base!$E:$E,"Mestrado",Base!$I:$I,"PRÓ-REITORIA")</f>
        <v>0</v>
      </c>
      <c r="L14" s="4">
        <f>COUNTIFS(Base!$D:$D,D14,Base!$E:$E,"Mestrado",Base!$I:$I,"EMPRESTIMO")</f>
        <v>0</v>
      </c>
      <c r="M14" s="5">
        <f t="shared" si="0"/>
        <v>15</v>
      </c>
    </row>
    <row r="15" spans="2:19" x14ac:dyDescent="0.25">
      <c r="B15" s="3" t="s">
        <v>604</v>
      </c>
      <c r="C15" s="4" t="s">
        <v>243</v>
      </c>
      <c r="D15" s="4" t="s">
        <v>605</v>
      </c>
      <c r="E15" s="4" t="s">
        <v>640</v>
      </c>
      <c r="F15" s="4">
        <f>COUNTIFS(Base!$D:$D,D15,Base!$E:$E,"Mestrado",Base!$J:$J,"ATIVA")</f>
        <v>9</v>
      </c>
      <c r="G15" s="4">
        <f>COUNTIFS(Base!$D:$D,D15,Base!$E:$E,"Mestrado",Base!$J:$J,"CADASTRADA")</f>
        <v>0</v>
      </c>
      <c r="H15" s="4">
        <f>COUNTIFS(Base!$D:$D,D15,Base!$E:$E,"Mestrado",Base!$J:$J,"SUSPENSA")</f>
        <v>0</v>
      </c>
      <c r="I15" s="33">
        <v>0</v>
      </c>
      <c r="J15" s="4">
        <f>COUNTIFS(Base!$D:$D,D15,Base!$E:$E,"Mestrado",Base!$I:$I,"CURSO")</f>
        <v>9</v>
      </c>
      <c r="K15" s="4">
        <f>COUNTIFS(Base!$D:$D,D15,Base!$E:$E,"Mestrado",Base!$I:$I,"PRÓ-REITORIA")</f>
        <v>0</v>
      </c>
      <c r="L15" s="4">
        <f>COUNTIFS(Base!$D:$D,D15,Base!$E:$E,"Mestrado",Base!$I:$I,"EMPRESTIMO")</f>
        <v>0</v>
      </c>
      <c r="M15" s="5">
        <f t="shared" si="0"/>
        <v>9</v>
      </c>
    </row>
    <row r="16" spans="2:19" x14ac:dyDescent="0.25">
      <c r="B16" s="3" t="s">
        <v>606</v>
      </c>
      <c r="C16" s="4" t="s">
        <v>244</v>
      </c>
      <c r="D16" s="4" t="s">
        <v>607</v>
      </c>
      <c r="E16" s="4" t="s">
        <v>640</v>
      </c>
      <c r="F16" s="4">
        <f>COUNTIFS(Base!$D:$D,D16,Base!$E:$E,"Mestrado",Base!$J:$J,"ATIVA")</f>
        <v>11</v>
      </c>
      <c r="G16" s="4">
        <f>COUNTIFS(Base!$D:$D,D16,Base!$E:$E,"Mestrado",Base!$J:$J,"CADASTRADA")</f>
        <v>0</v>
      </c>
      <c r="H16" s="4">
        <f>COUNTIFS(Base!$D:$D,D16,Base!$E:$E,"Mestrado",Base!$J:$J,"SUSPENSA")</f>
        <v>0</v>
      </c>
      <c r="I16" s="33">
        <v>0</v>
      </c>
      <c r="J16" s="4">
        <f>COUNTIFS(Base!$D:$D,D16,Base!$E:$E,"Mestrado",Base!$I:$I,"CURSO")</f>
        <v>11</v>
      </c>
      <c r="K16" s="4">
        <f>COUNTIFS(Base!$D:$D,D16,Base!$E:$E,"Mestrado",Base!$I:$I,"PRÓ-REITORIA")</f>
        <v>0</v>
      </c>
      <c r="L16" s="4">
        <f>COUNTIFS(Base!$D:$D,D16,Base!$E:$E,"Mestrado",Base!$I:$I,"EMPRESTIMO")</f>
        <v>0</v>
      </c>
      <c r="M16" s="5">
        <f t="shared" si="0"/>
        <v>11</v>
      </c>
    </row>
    <row r="17" spans="2:13" x14ac:dyDescent="0.25">
      <c r="B17" s="3" t="s">
        <v>4501</v>
      </c>
      <c r="C17" s="4" t="s">
        <v>245</v>
      </c>
      <c r="D17" s="4" t="s">
        <v>609</v>
      </c>
      <c r="E17" s="4" t="s">
        <v>640</v>
      </c>
      <c r="F17" s="4">
        <f>COUNTIFS(Base!$D:$D,D17,Base!$E:$E,"Mestrado",Base!$J:$J,"ATIVA")</f>
        <v>11</v>
      </c>
      <c r="G17" s="4">
        <f>COUNTIFS(Base!$D:$D,D17,Base!$E:$E,"Mestrado",Base!$J:$J,"CADASTRADA")</f>
        <v>0</v>
      </c>
      <c r="H17" s="4">
        <f>COUNTIFS(Base!$D:$D,D17,Base!$E:$E,"Mestrado",Base!$J:$J,"SUSPENSA")</f>
        <v>0</v>
      </c>
      <c r="I17" s="33">
        <v>0</v>
      </c>
      <c r="J17" s="4">
        <f>COUNTIFS(Base!$D:$D,D17,Base!$E:$E,"Mestrado",Base!$I:$I,"CURSO")</f>
        <v>11</v>
      </c>
      <c r="K17" s="4">
        <f>COUNTIFS(Base!$D:$D,D17,Base!$E:$E,"Mestrado",Base!$I:$I,"PRÓ-REITORIA")</f>
        <v>0</v>
      </c>
      <c r="L17" s="4">
        <f>COUNTIFS(Base!$D:$D,D17,Base!$E:$E,"Mestrado",Base!$I:$I,"EMPRESTIMO")</f>
        <v>0</v>
      </c>
      <c r="M17" s="5">
        <f t="shared" si="0"/>
        <v>11</v>
      </c>
    </row>
    <row r="18" spans="2:13" x14ac:dyDescent="0.25">
      <c r="B18" s="3" t="s">
        <v>610</v>
      </c>
      <c r="C18" s="4" t="s">
        <v>248</v>
      </c>
      <c r="D18" s="4" t="s">
        <v>611</v>
      </c>
      <c r="E18" s="4" t="s">
        <v>640</v>
      </c>
      <c r="F18" s="4">
        <f>COUNTIFS(Base!$D:$D,D18,Base!$E:$E,"Mestrado",Base!$J:$J,"ATIVA")</f>
        <v>8</v>
      </c>
      <c r="G18" s="4">
        <f>COUNTIFS(Base!$D:$D,D18,Base!$E:$E,"Mestrado",Base!$J:$J,"CADASTRADA")</f>
        <v>1</v>
      </c>
      <c r="H18" s="4">
        <f>COUNTIFS(Base!$D:$D,D18,Base!$E:$E,"Mestrado",Base!$J:$J,"SUSPENSA")</f>
        <v>0</v>
      </c>
      <c r="I18" s="33">
        <v>1</v>
      </c>
      <c r="J18" s="4">
        <f>COUNTIFS(Base!$D:$D,D18,Base!$E:$E,"Mestrado",Base!$I:$I,"CURSO")</f>
        <v>8</v>
      </c>
      <c r="K18" s="4">
        <f>COUNTIFS(Base!$D:$D,D18,Base!$E:$E,"Mestrado",Base!$I:$I,"PRÓ-REITORIA")</f>
        <v>1</v>
      </c>
      <c r="L18" s="4">
        <f>COUNTIFS(Base!$D:$D,D18,Base!$E:$E,"Mestrado",Base!$I:$I,"EMPRESTIMO")</f>
        <v>0</v>
      </c>
      <c r="M18" s="5">
        <f t="shared" si="0"/>
        <v>10</v>
      </c>
    </row>
    <row r="19" spans="2:13" x14ac:dyDescent="0.25">
      <c r="B19" s="3" t="s">
        <v>612</v>
      </c>
      <c r="C19" s="4" t="s">
        <v>254</v>
      </c>
      <c r="D19" s="4" t="s">
        <v>613</v>
      </c>
      <c r="E19" s="4" t="s">
        <v>640</v>
      </c>
      <c r="F19" s="4">
        <f>COUNTIFS(Base!$D:$D,D19,Base!$E:$E,"Mestrado",Base!$J:$J,"ATIVA")</f>
        <v>9</v>
      </c>
      <c r="G19" s="4">
        <f>COUNTIFS(Base!$D:$D,D19,Base!$E:$E,"Mestrado",Base!$J:$J,"CADASTRADA")</f>
        <v>0</v>
      </c>
      <c r="H19" s="4">
        <f>COUNTIFS(Base!$D:$D,D19,Base!$E:$E,"Mestrado",Base!$J:$J,"SUSPENSA")</f>
        <v>0</v>
      </c>
      <c r="I19" s="33">
        <v>2</v>
      </c>
      <c r="J19" s="4">
        <f>COUNTIFS(Base!$D:$D,D19,Base!$E:$E,"Mestrado",Base!$I:$I,"CURSO")</f>
        <v>9</v>
      </c>
      <c r="K19" s="4">
        <f>COUNTIFS(Base!$D:$D,D19,Base!$E:$E,"Mestrado",Base!$I:$I,"PRÓ-REITORIA")</f>
        <v>0</v>
      </c>
      <c r="L19" s="4">
        <f>COUNTIFS(Base!$D:$D,D19,Base!$E:$E,"Mestrado",Base!$I:$I,"EMPRESTIMO")</f>
        <v>0</v>
      </c>
      <c r="M19" s="5">
        <f t="shared" si="0"/>
        <v>11</v>
      </c>
    </row>
    <row r="20" spans="2:13" x14ac:dyDescent="0.25">
      <c r="B20" s="3" t="s">
        <v>614</v>
      </c>
      <c r="C20" s="4" t="s">
        <v>666</v>
      </c>
      <c r="D20" s="4" t="s">
        <v>615</v>
      </c>
      <c r="E20" s="4" t="s">
        <v>640</v>
      </c>
      <c r="F20" s="4">
        <f>COUNTIFS(Base!$D:$D,D20,Base!$E:$E,"Mestrado",Base!$J:$J,"ATIVA")</f>
        <v>18</v>
      </c>
      <c r="G20" s="4">
        <f>COUNTIFS(Base!$D:$D,D20,Base!$E:$E,"Mestrado",Base!$J:$J,"CADASTRADA")</f>
        <v>1</v>
      </c>
      <c r="H20" s="4">
        <f>COUNTIFS(Base!$D:$D,D20,Base!$E:$E,"Mestrado",Base!$J:$J,"SUSPENSA")</f>
        <v>0</v>
      </c>
      <c r="I20" s="33">
        <v>0</v>
      </c>
      <c r="J20" s="4">
        <f>COUNTIFS(Base!$D:$D,D20,Base!$E:$E,"Mestrado",Base!$I:$I,"CURSO")</f>
        <v>19</v>
      </c>
      <c r="K20" s="4">
        <f>COUNTIFS(Base!$D:$D,D20,Base!$E:$E,"Mestrado",Base!$I:$I,"PRÓ-REITORIA")</f>
        <v>0</v>
      </c>
      <c r="L20" s="4">
        <f>COUNTIFS(Base!$D:$D,D20,Base!$E:$E,"Mestrado",Base!$I:$I,"EMPRESTIMO")</f>
        <v>0</v>
      </c>
      <c r="M20" s="5">
        <f t="shared" si="0"/>
        <v>19</v>
      </c>
    </row>
    <row r="21" spans="2:13" x14ac:dyDescent="0.25">
      <c r="B21" s="3" t="s">
        <v>616</v>
      </c>
      <c r="C21" s="4" t="s">
        <v>224</v>
      </c>
      <c r="D21" s="4" t="s">
        <v>617</v>
      </c>
      <c r="E21" s="4" t="s">
        <v>640</v>
      </c>
      <c r="F21" s="4">
        <f>COUNTIFS(Base!$D:$D,D21,Base!$E:$E,"Mestrado",Base!$J:$J,"ATIVA")</f>
        <v>11</v>
      </c>
      <c r="G21" s="4">
        <f>COUNTIFS(Base!$D:$D,D21,Base!$E:$E,"Mestrado",Base!$J:$J,"CADASTRADA")</f>
        <v>0</v>
      </c>
      <c r="H21" s="4">
        <f>COUNTIFS(Base!$D:$D,D21,Base!$E:$E,"Mestrado",Base!$J:$J,"SUSPENSA")</f>
        <v>0</v>
      </c>
      <c r="I21" s="33">
        <v>0</v>
      </c>
      <c r="J21" s="4">
        <f>COUNTIFS(Base!$D:$D,D21,Base!$E:$E,"Mestrado",Base!$I:$I,"CURSO")</f>
        <v>11</v>
      </c>
      <c r="K21" s="4">
        <f>COUNTIFS(Base!$D:$D,D21,Base!$E:$E,"Mestrado",Base!$I:$I,"PRÓ-REITORIA")</f>
        <v>0</v>
      </c>
      <c r="L21" s="4">
        <f>COUNTIFS(Base!$D:$D,D21,Base!$E:$E,"Mestrado",Base!$I:$I,"EMPRESTIMO")</f>
        <v>0</v>
      </c>
      <c r="M21" s="5">
        <f t="shared" si="0"/>
        <v>11</v>
      </c>
    </row>
    <row r="22" spans="2:13" x14ac:dyDescent="0.25">
      <c r="B22" s="3" t="s">
        <v>618</v>
      </c>
      <c r="C22" s="4" t="s">
        <v>229</v>
      </c>
      <c r="D22" s="4" t="s">
        <v>619</v>
      </c>
      <c r="E22" s="4" t="s">
        <v>640</v>
      </c>
      <c r="F22" s="4">
        <f>COUNTIFS(Base!$D:$D,D22,Base!$E:$E,"Mestrado",Base!$J:$J,"ATIVA")</f>
        <v>5</v>
      </c>
      <c r="G22" s="4">
        <f>COUNTIFS(Base!$D:$D,D22,Base!$E:$E,"Mestrado",Base!$J:$J,"CADASTRADA")</f>
        <v>0</v>
      </c>
      <c r="H22" s="4">
        <f>COUNTIFS(Base!$D:$D,D22,Base!$E:$E,"Mestrado",Base!$J:$J,"SUSPENSA")</f>
        <v>0</v>
      </c>
      <c r="I22" s="33">
        <v>0</v>
      </c>
      <c r="J22" s="4">
        <f>COUNTIFS(Base!$D:$D,D22,Base!$E:$E,"Mestrado",Base!$I:$I,"CURSO")</f>
        <v>4</v>
      </c>
      <c r="K22" s="4">
        <f>COUNTIFS(Base!$D:$D,D22,Base!$E:$E,"Mestrado",Base!$I:$I,"PRÓ-REITORIA")</f>
        <v>1</v>
      </c>
      <c r="L22" s="4">
        <f>COUNTIFS(Base!$D:$D,D22,Base!$E:$E,"Mestrado",Base!$I:$I,"EMPRESTIMO")</f>
        <v>0</v>
      </c>
      <c r="M22" s="5">
        <f t="shared" si="0"/>
        <v>5</v>
      </c>
    </row>
    <row r="23" spans="2:13" x14ac:dyDescent="0.25">
      <c r="B23" s="3" t="s">
        <v>620</v>
      </c>
      <c r="C23" s="4" t="s">
        <v>231</v>
      </c>
      <c r="D23" s="4" t="s">
        <v>621</v>
      </c>
      <c r="E23" s="4" t="s">
        <v>640</v>
      </c>
      <c r="F23" s="4">
        <f>COUNTIFS(Base!$D:$D,D23,Base!$E:$E,"Mestrado",Base!$J:$J,"ATIVA")</f>
        <v>11</v>
      </c>
      <c r="G23" s="4">
        <f>COUNTIFS(Base!$D:$D,D23,Base!$E:$E,"Mestrado",Base!$J:$J,"CADASTRADA")</f>
        <v>0</v>
      </c>
      <c r="H23" s="4">
        <f>COUNTIFS(Base!$D:$D,D23,Base!$E:$E,"Mestrado",Base!$J:$J,"SUSPENSA")</f>
        <v>0</v>
      </c>
      <c r="I23" s="33">
        <v>0</v>
      </c>
      <c r="J23" s="4">
        <f>COUNTIFS(Base!$D:$D,D23,Base!$E:$E,"Mestrado",Base!$I:$I,"CURSO")</f>
        <v>11</v>
      </c>
      <c r="K23" s="4">
        <f>COUNTIFS(Base!$D:$D,D23,Base!$E:$E,"Mestrado",Base!$I:$I,"PRÓ-REITORIA")</f>
        <v>0</v>
      </c>
      <c r="L23" s="4">
        <f>COUNTIFS(Base!$D:$D,D23,Base!$E:$E,"Mestrado",Base!$I:$I,"EMPRESTIMO")</f>
        <v>0</v>
      </c>
      <c r="M23" s="5">
        <f t="shared" si="0"/>
        <v>11</v>
      </c>
    </row>
    <row r="24" spans="2:13" x14ac:dyDescent="0.25">
      <c r="B24" s="3" t="s">
        <v>622</v>
      </c>
      <c r="C24" s="4" t="s">
        <v>234</v>
      </c>
      <c r="D24" s="4" t="s">
        <v>623</v>
      </c>
      <c r="E24" s="4" t="s">
        <v>640</v>
      </c>
      <c r="F24" s="4">
        <f>COUNTIFS(Base!$D:$D,D24,Base!$E:$E,"Mestrado",Base!$J:$J,"ATIVA")</f>
        <v>9</v>
      </c>
      <c r="G24" s="4">
        <f>COUNTIFS(Base!$D:$D,D24,Base!$E:$E,"Mestrado",Base!$J:$J,"CADASTRADA")</f>
        <v>0</v>
      </c>
      <c r="H24" s="4">
        <f>COUNTIFS(Base!$D:$D,D24,Base!$E:$E,"Mestrado",Base!$J:$J,"SUSPENSA")</f>
        <v>0</v>
      </c>
      <c r="I24" s="33">
        <v>2</v>
      </c>
      <c r="J24" s="4">
        <f>COUNTIFS(Base!$D:$D,D24,Base!$E:$E,"Mestrado",Base!$I:$I,"CURSO")</f>
        <v>9</v>
      </c>
      <c r="K24" s="4">
        <f>COUNTIFS(Base!$D:$D,D24,Base!$E:$E,"Mestrado",Base!$I:$I,"PRÓ-REITORIA")</f>
        <v>0</v>
      </c>
      <c r="L24" s="4">
        <f>COUNTIFS(Base!$D:$D,D24,Base!$E:$E,"Mestrado",Base!$I:$I,"EMPRESTIMO")</f>
        <v>0</v>
      </c>
      <c r="M24" s="5">
        <f t="shared" si="0"/>
        <v>11</v>
      </c>
    </row>
    <row r="25" spans="2:13" x14ac:dyDescent="0.25">
      <c r="B25" s="3" t="s">
        <v>624</v>
      </c>
      <c r="C25" s="4" t="s">
        <v>237</v>
      </c>
      <c r="D25" s="4" t="s">
        <v>625</v>
      </c>
      <c r="E25" s="4" t="s">
        <v>640</v>
      </c>
      <c r="F25" s="4">
        <f>COUNTIFS(Base!$D:$D,D25,Base!$E:$E,"Mestrado",Base!$J:$J,"ATIVA")</f>
        <v>18</v>
      </c>
      <c r="G25" s="4">
        <f>COUNTIFS(Base!$D:$D,D25,Base!$E:$E,"Mestrado",Base!$J:$J,"CADASTRADA")</f>
        <v>2</v>
      </c>
      <c r="H25" s="4">
        <f>COUNTIFS(Base!$D:$D,D25,Base!$E:$E,"Mestrado",Base!$J:$J,"SUSPENSA")</f>
        <v>0</v>
      </c>
      <c r="I25" s="33">
        <v>0</v>
      </c>
      <c r="J25" s="4">
        <f>COUNTIFS(Base!$D:$D,D25,Base!$E:$E,"Mestrado",Base!$I:$I,"CURSO")</f>
        <v>18</v>
      </c>
      <c r="K25" s="4">
        <f>COUNTIFS(Base!$D:$D,D25,Base!$E:$E,"Mestrado",Base!$I:$I,"PRÓ-REITORIA")</f>
        <v>2</v>
      </c>
      <c r="L25" s="4">
        <f>COUNTIFS(Base!$D:$D,D25,Base!$E:$E,"Mestrado",Base!$I:$I,"EMPRESTIMO")</f>
        <v>0</v>
      </c>
      <c r="M25" s="5">
        <f t="shared" si="0"/>
        <v>20</v>
      </c>
    </row>
    <row r="26" spans="2:13" x14ac:dyDescent="0.25">
      <c r="B26" s="3" t="s">
        <v>626</v>
      </c>
      <c r="C26" s="4" t="s">
        <v>568</v>
      </c>
      <c r="D26" s="4" t="s">
        <v>627</v>
      </c>
      <c r="E26" s="4" t="s">
        <v>640</v>
      </c>
      <c r="F26" s="4">
        <f>COUNTIFS(Base!$D:$D,D26,Base!$E:$E,"Mestrado",Base!$J:$J,"ATIVA")</f>
        <v>16</v>
      </c>
      <c r="G26" s="4">
        <f>COUNTIFS(Base!$D:$D,D26,Base!$E:$E,"Mestrado",Base!$J:$J,"CADASTRADA")</f>
        <v>0</v>
      </c>
      <c r="H26" s="4">
        <f>COUNTIFS(Base!$D:$D,D26,Base!$E:$E,"Mestrado",Base!$J:$J,"SUSPENSA")</f>
        <v>0</v>
      </c>
      <c r="I26" s="33">
        <v>0</v>
      </c>
      <c r="J26" s="4">
        <f>COUNTIFS(Base!$D:$D,D26,Base!$E:$E,"Mestrado",Base!$I:$I,"CURSO")</f>
        <v>15</v>
      </c>
      <c r="K26" s="4">
        <f>COUNTIFS(Base!$D:$D,D26,Base!$E:$E,"Mestrado",Base!$I:$I,"PRÓ-REITORIA")</f>
        <v>1</v>
      </c>
      <c r="L26" s="4">
        <f>COUNTIFS(Base!$D:$D,D26,Base!$E:$E,"Mestrado",Base!$I:$I,"EMPRESTIMO")</f>
        <v>0</v>
      </c>
      <c r="M26" s="5">
        <f t="shared" si="0"/>
        <v>16</v>
      </c>
    </row>
    <row r="27" spans="2:13" x14ac:dyDescent="0.25">
      <c r="B27" s="3" t="s">
        <v>628</v>
      </c>
      <c r="C27" s="4" t="s">
        <v>246</v>
      </c>
      <c r="D27" s="4" t="s">
        <v>629</v>
      </c>
      <c r="E27" s="4" t="s">
        <v>640</v>
      </c>
      <c r="F27" s="4">
        <f>COUNTIFS(Base!$D:$D,D27,Base!$E:$E,"Mestrado",Base!$J:$J,"ATIVA")</f>
        <v>9</v>
      </c>
      <c r="G27" s="4">
        <f>COUNTIFS(Base!$D:$D,D27,Base!$E:$E,"Mestrado",Base!$J:$J,"CADASTRADA")</f>
        <v>0</v>
      </c>
      <c r="H27" s="4">
        <f>COUNTIFS(Base!$D:$D,D27,Base!$E:$E,"Mestrado",Base!$J:$J,"SUSPENSA")</f>
        <v>0</v>
      </c>
      <c r="I27" s="33">
        <v>0</v>
      </c>
      <c r="J27" s="4">
        <f>COUNTIFS(Base!$D:$D,D27,Base!$E:$E,"Mestrado",Base!$I:$I,"CURSO")</f>
        <v>7</v>
      </c>
      <c r="K27" s="4">
        <f>COUNTIFS(Base!$D:$D,D27,Base!$E:$E,"Mestrado",Base!$I:$I,"PRÓ-REITORIA")</f>
        <v>2</v>
      </c>
      <c r="L27" s="4">
        <f>COUNTIFS(Base!$D:$D,D27,Base!$E:$E,"Mestrado",Base!$I:$I,"EMPRESTIMO")</f>
        <v>0</v>
      </c>
      <c r="M27" s="5">
        <f t="shared" si="0"/>
        <v>9</v>
      </c>
    </row>
    <row r="28" spans="2:13" x14ac:dyDescent="0.25">
      <c r="B28" s="3" t="s">
        <v>630</v>
      </c>
      <c r="C28" s="4" t="s">
        <v>247</v>
      </c>
      <c r="D28" s="4" t="s">
        <v>631</v>
      </c>
      <c r="E28" s="4" t="s">
        <v>640</v>
      </c>
      <c r="F28" s="4">
        <f>COUNTIFS(Base!$D:$D,D28,Base!$E:$E,"Mestrado",Base!$J:$J,"ATIVA")</f>
        <v>10</v>
      </c>
      <c r="G28" s="4">
        <f>COUNTIFS(Base!$D:$D,D28,Base!$E:$E,"Mestrado",Base!$J:$J,"CADASTRADA")</f>
        <v>0</v>
      </c>
      <c r="H28" s="4">
        <f>COUNTIFS(Base!$D:$D,D28,Base!$E:$E,"Mestrado",Base!$J:$J,"SUSPENSA")</f>
        <v>0</v>
      </c>
      <c r="I28" s="33">
        <v>0</v>
      </c>
      <c r="J28" s="4">
        <f>COUNTIFS(Base!$D:$D,D28,Base!$E:$E,"Mestrado",Base!$I:$I,"CURSO")</f>
        <v>10</v>
      </c>
      <c r="K28" s="4">
        <f>COUNTIFS(Base!$D:$D,D28,Base!$E:$E,"Mestrado",Base!$I:$I,"PRÓ-REITORIA")</f>
        <v>0</v>
      </c>
      <c r="L28" s="4">
        <f>COUNTIFS(Base!$D:$D,D28,Base!$E:$E,"Mestrado",Base!$I:$I,"EMPRESTIMO")</f>
        <v>0</v>
      </c>
      <c r="M28" s="5">
        <f t="shared" si="0"/>
        <v>10</v>
      </c>
    </row>
    <row r="29" spans="2:13" x14ac:dyDescent="0.25">
      <c r="B29" s="3" t="s">
        <v>632</v>
      </c>
      <c r="C29" s="4" t="s">
        <v>252</v>
      </c>
      <c r="D29" s="4" t="s">
        <v>633</v>
      </c>
      <c r="E29" s="4" t="s">
        <v>640</v>
      </c>
      <c r="F29" s="4">
        <f>COUNTIFS(Base!$D:$D,D29,Base!$E:$E,"Mestrado",Base!$J:$J,"ATIVA")</f>
        <v>4</v>
      </c>
      <c r="G29" s="4">
        <f>COUNTIFS(Base!$D:$D,D29,Base!$E:$E,"Mestrado",Base!$J:$J,"CADASTRADA")</f>
        <v>0</v>
      </c>
      <c r="H29" s="4">
        <f>COUNTIFS(Base!$D:$D,D29,Base!$E:$E,"Mestrado",Base!$J:$J,"SUSPENSA")</f>
        <v>0</v>
      </c>
      <c r="I29" s="33">
        <v>1</v>
      </c>
      <c r="J29" s="4">
        <f>COUNTIFS(Base!$D:$D,D29,Base!$E:$E,"Mestrado",Base!$I:$I,"CURSO")</f>
        <v>4</v>
      </c>
      <c r="K29" s="4">
        <f>COUNTIFS(Base!$D:$D,D29,Base!$E:$E,"Mestrado",Base!$I:$I,"PRÓ-REITORIA")</f>
        <v>0</v>
      </c>
      <c r="L29" s="4">
        <f>COUNTIFS(Base!$D:$D,D29,Base!$E:$E,"Mestrado",Base!$I:$I,"EMPRESTIMO")</f>
        <v>0</v>
      </c>
      <c r="M29" s="5">
        <f t="shared" si="0"/>
        <v>5</v>
      </c>
    </row>
    <row r="30" spans="2:13" x14ac:dyDescent="0.25">
      <c r="B30" s="3" t="s">
        <v>634</v>
      </c>
      <c r="C30" s="4" t="s">
        <v>253</v>
      </c>
      <c r="D30" s="4" t="s">
        <v>635</v>
      </c>
      <c r="E30" s="4" t="s">
        <v>640</v>
      </c>
      <c r="F30" s="4">
        <f>COUNTIFS(Base!$D:$D,D30,Base!$E:$E,"Mestrado",Base!$J:$J,"ATIVA")</f>
        <v>5</v>
      </c>
      <c r="G30" s="4">
        <f>COUNTIFS(Base!$D:$D,D30,Base!$E:$E,"Mestrado",Base!$J:$J,"CADASTRADA")</f>
        <v>0</v>
      </c>
      <c r="H30" s="4">
        <f>COUNTIFS(Base!$D:$D,D30,Base!$E:$E,"Mestrado",Base!$J:$J,"SUSPENSA")</f>
        <v>0</v>
      </c>
      <c r="I30" s="33">
        <v>0</v>
      </c>
      <c r="J30" s="4">
        <f>COUNTIFS(Base!$D:$D,D30,Base!$E:$E,"Mestrado",Base!$I:$I,"CURSO")</f>
        <v>4</v>
      </c>
      <c r="K30" s="4">
        <f>COUNTIFS(Base!$D:$D,D30,Base!$E:$E,"Mestrado",Base!$I:$I,"PRÓ-REITORIA")</f>
        <v>1</v>
      </c>
      <c r="L30" s="4">
        <f>COUNTIFS(Base!$D:$D,D30,Base!$E:$E,"Mestrado",Base!$I:$I,"EMPRESTIMO")</f>
        <v>0</v>
      </c>
      <c r="M30" s="5">
        <f t="shared" si="0"/>
        <v>5</v>
      </c>
    </row>
    <row r="31" spans="2:13" x14ac:dyDescent="0.25">
      <c r="B31" s="3" t="s">
        <v>636</v>
      </c>
      <c r="C31" s="4" t="s">
        <v>570</v>
      </c>
      <c r="D31" s="4" t="s">
        <v>637</v>
      </c>
      <c r="E31" s="4" t="s">
        <v>640</v>
      </c>
      <c r="F31" s="4">
        <f>COUNTIFS(Base!$D:$D,D31,Base!$E:$E,"Mestrado",Base!$J:$J,"ATIVA")</f>
        <v>14</v>
      </c>
      <c r="G31" s="4">
        <f>COUNTIFS(Base!$D:$D,D31,Base!$E:$E,"Mestrado",Base!$J:$J,"CADASTRADA")</f>
        <v>0</v>
      </c>
      <c r="H31" s="4">
        <f>COUNTIFS(Base!$D:$D,D31,Base!$E:$E,"Mestrado",Base!$J:$J,"SUSPENSA")</f>
        <v>0</v>
      </c>
      <c r="I31" s="33">
        <v>0</v>
      </c>
      <c r="J31" s="4">
        <f>COUNTIFS(Base!$D:$D,D31,Base!$E:$E,"Mestrado",Base!$I:$I,"CURSO")</f>
        <v>14</v>
      </c>
      <c r="K31" s="4">
        <f>COUNTIFS(Base!$D:$D,D31,Base!$E:$E,"Mestrado",Base!$I:$I,"PRÓ-REITORIA")</f>
        <v>0</v>
      </c>
      <c r="L31" s="4">
        <f>COUNTIFS(Base!$D:$D,D31,Base!$E:$E,"Mestrado",Base!$I:$I,"EMPRESTIMO")</f>
        <v>0</v>
      </c>
      <c r="M31" s="5">
        <f t="shared" si="0"/>
        <v>14</v>
      </c>
    </row>
    <row r="32" spans="2:13" x14ac:dyDescent="0.25">
      <c r="B32" s="3" t="s">
        <v>638</v>
      </c>
      <c r="C32" s="4" t="s">
        <v>571</v>
      </c>
      <c r="D32" s="4" t="s">
        <v>639</v>
      </c>
      <c r="E32" s="4" t="s">
        <v>640</v>
      </c>
      <c r="F32" s="4">
        <f>COUNTIFS(Base!$D:$D,D32,Base!$E:$E,"Mestrado",Base!$J:$J,"ATIVA")</f>
        <v>14</v>
      </c>
      <c r="G32" s="4">
        <f>COUNTIFS(Base!$D:$D,D32,Base!$E:$E,"Mestrado",Base!$J:$J,"CADASTRADA")</f>
        <v>0</v>
      </c>
      <c r="H32" s="4">
        <f>COUNTIFS(Base!$D:$D,D32,Base!$E:$E,"Mestrado",Base!$J:$J,"SUSPENSA")</f>
        <v>0</v>
      </c>
      <c r="I32" s="33">
        <v>0</v>
      </c>
      <c r="J32" s="4">
        <f>COUNTIFS(Base!$D:$D,D32,Base!$E:$E,"Mestrado",Base!$I:$I,"CURSO")</f>
        <v>14</v>
      </c>
      <c r="K32" s="4">
        <f>COUNTIFS(Base!$D:$D,D32,Base!$E:$E,"Mestrado",Base!$I:$I,"PRÓ-REITORIA")</f>
        <v>0</v>
      </c>
      <c r="L32" s="4">
        <f>COUNTIFS(Base!$D:$D,D32,Base!$E:$E,"Mestrado",Base!$I:$I,"EMPRESTIMO")</f>
        <v>0</v>
      </c>
      <c r="M32" s="5">
        <f t="shared" si="0"/>
        <v>14</v>
      </c>
    </row>
    <row r="33" spans="2:13" x14ac:dyDescent="0.25">
      <c r="B33" s="3" t="s">
        <v>641</v>
      </c>
      <c r="C33" s="4" t="s">
        <v>222</v>
      </c>
      <c r="D33" s="4" t="s">
        <v>642</v>
      </c>
      <c r="E33" s="4" t="s">
        <v>662</v>
      </c>
      <c r="F33" s="4">
        <f>COUNTIFS(Base!$D:$D,D33,Base!$E:$E,"Mestrado",Base!$J:$J,"ATIVA")</f>
        <v>5</v>
      </c>
      <c r="G33" s="4">
        <f>COUNTIFS(Base!$D:$D,D33,Base!$E:$E,"Mestrado",Base!$J:$J,"CADASTRADA")</f>
        <v>1</v>
      </c>
      <c r="H33" s="4">
        <f>COUNTIFS(Base!$D:$D,D33,Base!$E:$E,"Mestrado",Base!$J:$J,"SUSPENSA")</f>
        <v>0</v>
      </c>
      <c r="I33" s="33">
        <v>0</v>
      </c>
      <c r="J33" s="4">
        <f>COUNTIFS(Base!$D:$D,D33,Base!$E:$E,"Mestrado",Base!$I:$I,"CURSO")</f>
        <v>6</v>
      </c>
      <c r="K33" s="4">
        <f>COUNTIFS(Base!$D:$D,D33,Base!$E:$E,"Mestrado",Base!$I:$I,"PRÓ-REITORIA")</f>
        <v>0</v>
      </c>
      <c r="L33" s="4">
        <f>COUNTIFS(Base!$D:$D,D33,Base!$E:$E,"Mestrado",Base!$I:$I,"EMPRESTIMO")</f>
        <v>0</v>
      </c>
      <c r="M33" s="5">
        <f t="shared" si="0"/>
        <v>6</v>
      </c>
    </row>
    <row r="34" spans="2:13" x14ac:dyDescent="0.25">
      <c r="B34" s="3" t="s">
        <v>643</v>
      </c>
      <c r="C34" s="4" t="s">
        <v>223</v>
      </c>
      <c r="D34" s="4" t="s">
        <v>644</v>
      </c>
      <c r="E34" s="4" t="s">
        <v>662</v>
      </c>
      <c r="F34" s="4">
        <f>COUNTIFS(Base!$D:$D,D34,Base!$E:$E,"Mestrado",Base!$J:$J,"ATIVA")</f>
        <v>6</v>
      </c>
      <c r="G34" s="4">
        <f>COUNTIFS(Base!$D:$D,D34,Base!$E:$E,"Mestrado",Base!$J:$J,"CADASTRADA")</f>
        <v>0</v>
      </c>
      <c r="H34" s="4">
        <f>COUNTIFS(Base!$D:$D,D34,Base!$E:$E,"Mestrado",Base!$J:$J,"SUSPENSA")</f>
        <v>0</v>
      </c>
      <c r="I34" s="33">
        <v>0</v>
      </c>
      <c r="J34" s="4">
        <f>COUNTIFS(Base!$D:$D,D34,Base!$E:$E,"Mestrado",Base!$I:$I,"CURSO")</f>
        <v>6</v>
      </c>
      <c r="K34" s="4">
        <f>COUNTIFS(Base!$D:$D,D34,Base!$E:$E,"Mestrado",Base!$I:$I,"PRÓ-REITORIA")</f>
        <v>0</v>
      </c>
      <c r="L34" s="4">
        <f>COUNTIFS(Base!$D:$D,D34,Base!$E:$E,"Mestrado",Base!$I:$I,"EMPRESTIMO")</f>
        <v>0</v>
      </c>
      <c r="M34" s="5">
        <f t="shared" si="0"/>
        <v>6</v>
      </c>
    </row>
    <row r="35" spans="2:13" x14ac:dyDescent="0.25">
      <c r="B35" s="3" t="s">
        <v>645</v>
      </c>
      <c r="C35" s="4" t="s">
        <v>239</v>
      </c>
      <c r="D35" s="4" t="s">
        <v>646</v>
      </c>
      <c r="E35" s="4" t="s">
        <v>662</v>
      </c>
      <c r="F35" s="4">
        <f>COUNTIFS(Base!$D:$D,D35,Base!$E:$E,"Mestrado",Base!$J:$J,"ATIVA")</f>
        <v>6</v>
      </c>
      <c r="G35" s="4">
        <f>COUNTIFS(Base!$D:$D,D35,Base!$E:$E,"Mestrado",Base!$J:$J,"CADASTRADA")</f>
        <v>0</v>
      </c>
      <c r="H35" s="4">
        <f>COUNTIFS(Base!$D:$D,D35,Base!$E:$E,"Mestrado",Base!$J:$J,"SUSPENSA")</f>
        <v>0</v>
      </c>
      <c r="I35" s="33">
        <v>0</v>
      </c>
      <c r="J35" s="4">
        <f>COUNTIFS(Base!$D:$D,D35,Base!$E:$E,"Mestrado",Base!$I:$I,"CURSO")</f>
        <v>6</v>
      </c>
      <c r="K35" s="4">
        <f>COUNTIFS(Base!$D:$D,D35,Base!$E:$E,"Mestrado",Base!$I:$I,"PRÓ-REITORIA")</f>
        <v>0</v>
      </c>
      <c r="L35" s="4">
        <f>COUNTIFS(Base!$D:$D,D35,Base!$E:$E,"Mestrado",Base!$I:$I,"EMPRESTIMO")</f>
        <v>0</v>
      </c>
      <c r="M35" s="5">
        <f t="shared" si="0"/>
        <v>6</v>
      </c>
    </row>
    <row r="36" spans="2:13" x14ac:dyDescent="0.25">
      <c r="B36" s="3" t="s">
        <v>647</v>
      </c>
      <c r="C36" s="4" t="s">
        <v>256</v>
      </c>
      <c r="D36" s="4" t="s">
        <v>648</v>
      </c>
      <c r="E36" s="4" t="s">
        <v>662</v>
      </c>
      <c r="F36" s="4">
        <f>COUNTIFS(Base!$D:$D,D36,Base!$E:$E,"Mestrado",Base!$J:$J,"ATIVA")</f>
        <v>6</v>
      </c>
      <c r="G36" s="4">
        <f>COUNTIFS(Base!$D:$D,D36,Base!$E:$E,"Mestrado",Base!$J:$J,"CADASTRADA")</f>
        <v>0</v>
      </c>
      <c r="H36" s="4">
        <f>COUNTIFS(Base!$D:$D,D36,Base!$E:$E,"Mestrado",Base!$J:$J,"SUSPENSA")</f>
        <v>0</v>
      </c>
      <c r="I36" s="33">
        <v>0</v>
      </c>
      <c r="J36" s="4">
        <f>COUNTIFS(Base!$D:$D,D36,Base!$E:$E,"Mestrado",Base!$I:$I,"CURSO")</f>
        <v>6</v>
      </c>
      <c r="K36" s="4">
        <f>COUNTIFS(Base!$D:$D,D36,Base!$E:$E,"Mestrado",Base!$I:$I,"PRÓ-REITORIA")</f>
        <v>0</v>
      </c>
      <c r="L36" s="4">
        <f>COUNTIFS(Base!$D:$D,D36,Base!$E:$E,"Mestrado",Base!$I:$I,"EMPRESTIMO")</f>
        <v>0</v>
      </c>
      <c r="M36" s="5">
        <f t="shared" si="0"/>
        <v>6</v>
      </c>
    </row>
    <row r="37" spans="2:13" x14ac:dyDescent="0.25">
      <c r="B37" s="3" t="s">
        <v>596</v>
      </c>
      <c r="C37" s="4" t="s">
        <v>228</v>
      </c>
      <c r="D37" s="4" t="s">
        <v>649</v>
      </c>
      <c r="E37" s="4" t="s">
        <v>663</v>
      </c>
      <c r="F37" s="4">
        <f>COUNTIFS(Base!$D:$D,D37,Base!$E:$E,"Mestrado",Base!$J:$J,"ATIVA")</f>
        <v>0</v>
      </c>
      <c r="G37" s="4">
        <f>COUNTIFS(Base!$D:$D,D37,Base!$E:$E,"Mestrado",Base!$J:$J,"CADASTRADA")</f>
        <v>0</v>
      </c>
      <c r="H37" s="4">
        <f>COUNTIFS(Base!$D:$D,D37,Base!$E:$E,"Mestrado",Base!$J:$J,"SUSPENSA")</f>
        <v>0</v>
      </c>
      <c r="I37" s="33">
        <v>4</v>
      </c>
      <c r="J37" s="4">
        <f>COUNTIFS(Base!$D:$D,D37,Base!$E:$E,"Mestrado",Base!$I:$I,"CURSO")</f>
        <v>0</v>
      </c>
      <c r="K37" s="4">
        <f>COUNTIFS(Base!$D:$D,D37,Base!$E:$E,"Mestrado",Base!$I:$I,"PRÓ-REITORIA")</f>
        <v>0</v>
      </c>
      <c r="L37" s="4">
        <f>COUNTIFS(Base!$D:$D,D37,Base!$E:$E,"Mestrado",Base!$I:$I,"EMPRESTIMO")</f>
        <v>0</v>
      </c>
      <c r="M37" s="5">
        <f t="shared" si="0"/>
        <v>4</v>
      </c>
    </row>
    <row r="38" spans="2:13" x14ac:dyDescent="0.25">
      <c r="B38" s="3" t="s">
        <v>650</v>
      </c>
      <c r="C38" s="4" t="s">
        <v>236</v>
      </c>
      <c r="D38" s="4" t="s">
        <v>651</v>
      </c>
      <c r="E38" s="4" t="s">
        <v>663</v>
      </c>
      <c r="F38" s="4">
        <f>COUNTIFS(Base!$D:$D,D38,Base!$E:$E,"Mestrado",Base!$J:$J,"ATIVA")</f>
        <v>10</v>
      </c>
      <c r="G38" s="4">
        <f>COUNTIFS(Base!$D:$D,D38,Base!$E:$E,"Mestrado",Base!$J:$J,"CADASTRADA")</f>
        <v>1</v>
      </c>
      <c r="H38" s="4">
        <f>COUNTIFS(Base!$D:$D,D38,Base!$E:$E,"Mestrado",Base!$J:$J,"SUSPENSA")</f>
        <v>0</v>
      </c>
      <c r="I38" s="33">
        <v>0</v>
      </c>
      <c r="J38" s="4">
        <f>COUNTIFS(Base!$D:$D,D38,Base!$E:$E,"Mestrado",Base!$I:$I,"CURSO")</f>
        <v>11</v>
      </c>
      <c r="K38" s="4">
        <f>COUNTIFS(Base!$D:$D,D38,Base!$E:$E,"Mestrado",Base!$I:$I,"PRÓ-REITORIA")</f>
        <v>0</v>
      </c>
      <c r="L38" s="4">
        <f>COUNTIFS(Base!$D:$D,D38,Base!$E:$E,"Mestrado",Base!$I:$I,"EMPRESTIMO")</f>
        <v>0</v>
      </c>
      <c r="M38" s="5">
        <f t="shared" si="0"/>
        <v>11</v>
      </c>
    </row>
    <row r="39" spans="2:13" x14ac:dyDescent="0.25">
      <c r="B39" s="3" t="s">
        <v>600</v>
      </c>
      <c r="C39" s="4" t="s">
        <v>241</v>
      </c>
      <c r="D39" s="4" t="s">
        <v>652</v>
      </c>
      <c r="E39" s="4" t="s">
        <v>663</v>
      </c>
      <c r="F39" s="4">
        <f>COUNTIFS(Base!$D:$D,D39,Base!$E:$E,"Mestrado",Base!$J:$J,"ATIVA")</f>
        <v>5</v>
      </c>
      <c r="G39" s="4">
        <f>COUNTIFS(Base!$D:$D,D39,Base!$E:$E,"Mestrado",Base!$J:$J,"CADASTRADA")</f>
        <v>0</v>
      </c>
      <c r="H39" s="4">
        <f>COUNTIFS(Base!$D:$D,D39,Base!$E:$E,"Mestrado",Base!$J:$J,"SUSPENSA")</f>
        <v>0</v>
      </c>
      <c r="I39" s="33">
        <v>1</v>
      </c>
      <c r="J39" s="4">
        <f>COUNTIFS(Base!$D:$D,D39,Base!$E:$E,"Mestrado",Base!$I:$I,"CURSO")</f>
        <v>5</v>
      </c>
      <c r="K39" s="4">
        <f>COUNTIFS(Base!$D:$D,D39,Base!$E:$E,"Mestrado",Base!$I:$I,"PRÓ-REITORIA")</f>
        <v>0</v>
      </c>
      <c r="L39" s="4">
        <f>COUNTIFS(Base!$D:$D,D39,Base!$E:$E,"Mestrado",Base!$I:$I,"EMPRESTIMO")</f>
        <v>0</v>
      </c>
      <c r="M39" s="5">
        <f t="shared" si="0"/>
        <v>6</v>
      </c>
    </row>
    <row r="40" spans="2:13" x14ac:dyDescent="0.25">
      <c r="B40" s="3" t="s">
        <v>624</v>
      </c>
      <c r="C40" s="4" t="s">
        <v>238</v>
      </c>
      <c r="D40" s="4" t="s">
        <v>653</v>
      </c>
      <c r="E40" s="4" t="s">
        <v>663</v>
      </c>
      <c r="F40" s="4">
        <f>COUNTIFS(Base!$D:$D,D40,Base!$E:$E,"Mestrado",Base!$J:$J,"ATIVA")</f>
        <v>5</v>
      </c>
      <c r="G40" s="4">
        <f>COUNTIFS(Base!$D:$D,D40,Base!$E:$E,"Mestrado",Base!$J:$J,"CADASTRADA")</f>
        <v>3</v>
      </c>
      <c r="H40" s="4">
        <f>COUNTIFS(Base!$D:$D,D40,Base!$E:$E,"Mestrado",Base!$J:$J,"SUSPENSA")</f>
        <v>0</v>
      </c>
      <c r="I40" s="33">
        <v>3</v>
      </c>
      <c r="J40" s="4">
        <f>COUNTIFS(Base!$D:$D,D40,Base!$E:$E,"Mestrado",Base!$I:$I,"CURSO")</f>
        <v>8</v>
      </c>
      <c r="K40" s="4">
        <f>COUNTIFS(Base!$D:$D,D40,Base!$E:$E,"Mestrado",Base!$I:$I,"PRÓ-REITORIA")</f>
        <v>0</v>
      </c>
      <c r="L40" s="4">
        <f>COUNTIFS(Base!$D:$D,D40,Base!$E:$E,"Mestrado",Base!$I:$I,"EMPRESTIMO")</f>
        <v>0</v>
      </c>
      <c r="M40" s="5">
        <f t="shared" si="0"/>
        <v>11</v>
      </c>
    </row>
    <row r="41" spans="2:13" x14ac:dyDescent="0.25">
      <c r="B41" s="3" t="s">
        <v>654</v>
      </c>
      <c r="C41" s="4" t="s">
        <v>250</v>
      </c>
      <c r="D41" s="4" t="s">
        <v>655</v>
      </c>
      <c r="E41" s="4" t="s">
        <v>663</v>
      </c>
      <c r="F41" s="4">
        <f>COUNTIFS(Base!$D:$D,D41,Base!$E:$E,"Mestrado",Base!$J:$J,"ATIVA")</f>
        <v>4</v>
      </c>
      <c r="G41" s="4">
        <f>COUNTIFS(Base!$D:$D,D41,Base!$E:$E,"Mestrado",Base!$J:$J,"CADASTRADA")</f>
        <v>0</v>
      </c>
      <c r="H41" s="4">
        <f>COUNTIFS(Base!$D:$D,D41,Base!$E:$E,"Mestrado",Base!$J:$J,"SUSPENSA")</f>
        <v>0</v>
      </c>
      <c r="I41" s="33">
        <v>2</v>
      </c>
      <c r="J41" s="4">
        <f>COUNTIFS(Base!$D:$D,D41,Base!$E:$E,"Mestrado",Base!$I:$I,"CURSO")</f>
        <v>4</v>
      </c>
      <c r="K41" s="4">
        <f>COUNTIFS(Base!$D:$D,D41,Base!$E:$E,"Mestrado",Base!$I:$I,"PRÓ-REITORIA")</f>
        <v>0</v>
      </c>
      <c r="L41" s="4">
        <f>COUNTIFS(Base!$D:$D,D41,Base!$E:$E,"Mestrado",Base!$I:$I,"EMPRESTIMO")</f>
        <v>0</v>
      </c>
      <c r="M41" s="5">
        <f t="shared" si="0"/>
        <v>6</v>
      </c>
    </row>
    <row r="42" spans="2:13" x14ac:dyDescent="0.25">
      <c r="B42" s="3" t="s">
        <v>656</v>
      </c>
      <c r="C42" s="4" t="s">
        <v>226</v>
      </c>
      <c r="D42" s="4" t="s">
        <v>657</v>
      </c>
      <c r="E42" s="4" t="s">
        <v>663</v>
      </c>
      <c r="F42" s="4">
        <f>COUNTIFS(Base!$D:$D,D42,Base!$E:$E,"Mestrado",Base!$J:$J,"ATIVA")</f>
        <v>11</v>
      </c>
      <c r="G42" s="4">
        <f>COUNTIFS(Base!$D:$D,D42,Base!$E:$E,"Mestrado",Base!$J:$J,"CADASTRADA")</f>
        <v>0</v>
      </c>
      <c r="H42" s="4">
        <f>COUNTIFS(Base!$D:$D,D42,Base!$E:$E,"Mestrado",Base!$J:$J,"SUSPENSA")</f>
        <v>0</v>
      </c>
      <c r="I42" s="33">
        <v>0</v>
      </c>
      <c r="J42" s="4">
        <f>COUNTIFS(Base!$D:$D,D42,Base!$E:$E,"Mestrado",Base!$I:$I,"CURSO")</f>
        <v>11</v>
      </c>
      <c r="K42" s="4">
        <f>COUNTIFS(Base!$D:$D,D42,Base!$E:$E,"Mestrado",Base!$I:$I,"PRÓ-REITORIA")</f>
        <v>0</v>
      </c>
      <c r="L42" s="4">
        <f>COUNTIFS(Base!$D:$D,D42,Base!$E:$E,"Mestrado",Base!$I:$I,"EMPRESTIMO")</f>
        <v>0</v>
      </c>
      <c r="M42" s="5">
        <f t="shared" si="0"/>
        <v>11</v>
      </c>
    </row>
    <row r="43" spans="2:13" x14ac:dyDescent="0.25">
      <c r="B43" s="3" t="s">
        <v>658</v>
      </c>
      <c r="C43" s="4" t="s">
        <v>230</v>
      </c>
      <c r="D43" s="4" t="s">
        <v>659</v>
      </c>
      <c r="E43" s="4" t="s">
        <v>663</v>
      </c>
      <c r="F43" s="4">
        <f>COUNTIFS(Base!$D:$D,D43,Base!$E:$E,"Mestrado",Base!$J:$J,"ATIVA")</f>
        <v>11</v>
      </c>
      <c r="G43" s="4">
        <f>COUNTIFS(Base!$D:$D,D43,Base!$E:$E,"Mestrado",Base!$J:$J,"CADASTRADA")</f>
        <v>0</v>
      </c>
      <c r="H43" s="4">
        <f>COUNTIFS(Base!$D:$D,D43,Base!$E:$E,"Mestrado",Base!$J:$J,"SUSPENSA")</f>
        <v>0</v>
      </c>
      <c r="I43" s="33">
        <v>0</v>
      </c>
      <c r="J43" s="4">
        <f>COUNTIFS(Base!$D:$D,D43,Base!$E:$E,"Mestrado",Base!$I:$I,"CURSO")</f>
        <v>11</v>
      </c>
      <c r="K43" s="4">
        <f>COUNTIFS(Base!$D:$D,D43,Base!$E:$E,"Mestrado",Base!$I:$I,"PRÓ-REITORIA")</f>
        <v>0</v>
      </c>
      <c r="L43" s="4">
        <f>COUNTIFS(Base!$D:$D,D43,Base!$E:$E,"Mestrado",Base!$I:$I,"EMPRESTIMO")</f>
        <v>0</v>
      </c>
      <c r="M43" s="5">
        <f t="shared" si="0"/>
        <v>11</v>
      </c>
    </row>
    <row r="44" spans="2:13" x14ac:dyDescent="0.25">
      <c r="B44" s="3" t="s">
        <v>660</v>
      </c>
      <c r="C44" s="4" t="s">
        <v>255</v>
      </c>
      <c r="D44" s="4" t="s">
        <v>661</v>
      </c>
      <c r="E44" s="4" t="s">
        <v>663</v>
      </c>
      <c r="F44" s="4">
        <f>COUNTIFS(Base!$D:$D,D44,Base!$E:$E,"Mestrado",Base!$J:$J,"ATIVA")</f>
        <v>9</v>
      </c>
      <c r="G44" s="4">
        <f>COUNTIFS(Base!$D:$D,D44,Base!$E:$E,"Mestrado",Base!$J:$J,"CADASTRADA")</f>
        <v>3</v>
      </c>
      <c r="H44" s="4">
        <f>COUNTIFS(Base!$D:$D,D44,Base!$E:$E,"Mestrado",Base!$J:$J,"SUSPENSA")</f>
        <v>0</v>
      </c>
      <c r="I44" s="33">
        <v>0</v>
      </c>
      <c r="J44" s="4">
        <f>COUNTIFS(Base!$D:$D,D44,Base!$E:$E,"Mestrado",Base!$I:$I,"CURSO")</f>
        <v>11</v>
      </c>
      <c r="K44" s="4">
        <f>COUNTIFS(Base!$D:$D,D44,Base!$E:$E,"Mestrado",Base!$I:$I,"PRÓ-REITORIA")</f>
        <v>1</v>
      </c>
      <c r="L44" s="4">
        <f>COUNTIFS(Base!$D:$D,D44,Base!$E:$E,"Mestrado",Base!$I:$I,"EMPRESTIMO")</f>
        <v>0</v>
      </c>
      <c r="M44" s="5">
        <f t="shared" si="0"/>
        <v>12</v>
      </c>
    </row>
    <row r="45" spans="2:13" x14ac:dyDescent="0.25">
      <c r="B45" s="3" t="s">
        <v>875</v>
      </c>
      <c r="C45" s="4" t="s">
        <v>873</v>
      </c>
      <c r="D45" s="4" t="s">
        <v>876</v>
      </c>
      <c r="E45" s="4" t="s">
        <v>640</v>
      </c>
      <c r="F45" s="4">
        <f>COUNTIFS(Base!$D:$D,D45,Base!$E:$E,"Mestrado",Base!$J:$J,"ATIVA")</f>
        <v>4</v>
      </c>
      <c r="G45" s="4">
        <f>COUNTIFS(Base!$D:$D,D45,Base!$E:$E,"Mestrado",Base!$J:$J,"CADASTRADA")</f>
        <v>0</v>
      </c>
      <c r="H45" s="4">
        <f>COUNTIFS(Base!$D:$D,D45,Base!$E:$E,"Mestrado",Base!$J:$J,"SUSPENSA")</f>
        <v>0</v>
      </c>
      <c r="I45" s="33">
        <v>0</v>
      </c>
      <c r="J45" s="4">
        <f>COUNTIFS(Base!$D:$D,D45,Base!$E:$E,"Mestrado",Base!$I:$I,"CURSO")</f>
        <v>4</v>
      </c>
      <c r="K45" s="4">
        <f>COUNTIFS(Base!$D:$D,D45,Base!$E:$E,"Mestrado",Base!$I:$I,"PRÓ-REITORIA")</f>
        <v>0</v>
      </c>
      <c r="L45" s="4">
        <f>COUNTIFS(Base!$D:$D,D45,Base!$E:$E,"Mestrado",Base!$I:$I,"EMPRESTIMO")</f>
        <v>0</v>
      </c>
      <c r="M45" s="5">
        <f t="shared" si="0"/>
        <v>4</v>
      </c>
    </row>
    <row r="46" spans="2:13" x14ac:dyDescent="0.25">
      <c r="B46" s="3" t="s">
        <v>877</v>
      </c>
      <c r="C46" s="4" t="s">
        <v>878</v>
      </c>
      <c r="D46" s="4" t="s">
        <v>707</v>
      </c>
      <c r="E46" s="4" t="s">
        <v>640</v>
      </c>
      <c r="F46" s="4">
        <f>COUNTIFS(Base!$D:$D,D46,Base!$E:$E,"Mestrado",Base!$J:$J,"ATIVA")</f>
        <v>4</v>
      </c>
      <c r="G46" s="4">
        <f>COUNTIFS(Base!$D:$D,D46,Base!$E:$E,"Mestrado",Base!$J:$J,"CADASTRADA")</f>
        <v>0</v>
      </c>
      <c r="H46" s="4">
        <f>COUNTIFS(Base!$D:$D,D46,Base!$E:$E,"Mestrado",Base!$J:$J,"SUSPENSA")</f>
        <v>0</v>
      </c>
      <c r="I46" s="33">
        <v>0</v>
      </c>
      <c r="J46" s="4">
        <f>COUNTIFS(Base!$D:$D,D46,Base!$E:$E,"Mestrado",Base!$I:$I,"CURSO")</f>
        <v>4</v>
      </c>
      <c r="K46" s="4">
        <f>COUNTIFS(Base!$D:$D,D46,Base!$E:$E,"Mestrado",Base!$I:$I,"PRÓ-REITORIA")</f>
        <v>0</v>
      </c>
      <c r="L46" s="4">
        <f>COUNTIFS(Base!$D:$D,D46,Base!$E:$E,"Mestrado",Base!$I:$I,"EMPRESTIMO")</f>
        <v>0</v>
      </c>
      <c r="M46" s="5">
        <f t="shared" si="0"/>
        <v>4</v>
      </c>
    </row>
    <row r="47" spans="2:13" x14ac:dyDescent="0.25">
      <c r="B47" s="3" t="s">
        <v>3561</v>
      </c>
      <c r="C47" s="4" t="s">
        <v>3562</v>
      </c>
      <c r="D47" s="4" t="s">
        <v>3372</v>
      </c>
      <c r="E47" s="4" t="s">
        <v>663</v>
      </c>
      <c r="F47" s="4">
        <f>COUNTIFS(Base!$D:$D,D47,Base!$E:$E,"Mestrado",Base!$J:$J,"ATIVA")</f>
        <v>6</v>
      </c>
      <c r="G47" s="4">
        <f>COUNTIFS(Base!$D:$D,D47,Base!$E:$E,"Mestrado",Base!$J:$J,"CADASTRADA")</f>
        <v>0</v>
      </c>
      <c r="H47" s="4">
        <f>COUNTIFS(Base!$D:$D,D47,Base!$E:$E,"Mestrado",Base!$J:$J,"SUSPENSA")</f>
        <v>0</v>
      </c>
      <c r="I47" s="33">
        <v>0</v>
      </c>
      <c r="J47" s="4">
        <f>COUNTIFS(Base!$D:$D,D47,Base!$E:$E,"Mestrado",Base!$I:$I,"CURSO")</f>
        <v>5</v>
      </c>
      <c r="K47" s="4">
        <f>COUNTIFS(Base!$D:$D,D47,Base!$E:$E,"Mestrado",Base!$I:$I,"PRÓ-REITORIA")</f>
        <v>1</v>
      </c>
      <c r="L47" s="4">
        <f>COUNTIFS(Base!$D:$D,D47,Base!$E:$E,"Mestrado",Base!$I:$I,"EMPRESTIMO")</f>
        <v>0</v>
      </c>
      <c r="M47" s="5">
        <f t="shared" ref="M47" si="1">SUM(F47:I47)</f>
        <v>6</v>
      </c>
    </row>
    <row r="48" spans="2:13" ht="15.75" thickBot="1" x14ac:dyDescent="0.3">
      <c r="B48" s="14" t="s">
        <v>4498</v>
      </c>
      <c r="C48" s="6" t="s">
        <v>4499</v>
      </c>
      <c r="D48" s="6" t="s">
        <v>4500</v>
      </c>
      <c r="E48" s="6" t="s">
        <v>663</v>
      </c>
      <c r="F48" s="6">
        <f>COUNTIFS(Base!$D:$D,D48,Base!$E:$E,"Mestrado",Base!$J:$J,"ATIVA")</f>
        <v>2</v>
      </c>
      <c r="G48" s="6">
        <f>COUNTIFS(Base!$D:$D,D48,Base!$E:$E,"Mestrado",Base!$J:$J,"CADASTRADA")</f>
        <v>0</v>
      </c>
      <c r="H48" s="6">
        <f>COUNTIFS(Base!$D:$D,D48,Base!$E:$E,"Mestrado",Base!$J:$J,"SUSPENSA")</f>
        <v>0</v>
      </c>
      <c r="I48" s="34">
        <v>2</v>
      </c>
      <c r="J48" s="6">
        <f>COUNTIFS(Base!$D:$D,D48,Base!$E:$E,"Mestrado",Base!$I:$I,"CURSO")</f>
        <v>2</v>
      </c>
      <c r="K48" s="6">
        <f>COUNTIFS(Base!$D:$D,D48,Base!$E:$E,"Mestrado",Base!$I:$I,"PRÓ-REITORIA")</f>
        <v>0</v>
      </c>
      <c r="L48" s="6">
        <f>COUNTIFS(Base!$D:$D,D48,Base!$E:$E,"Mestrado",Base!$I:$I,"EMPRESTIMO")</f>
        <v>0</v>
      </c>
      <c r="M48" s="7">
        <f t="shared" ref="M48" si="2">SUM(F48:I48)</f>
        <v>4</v>
      </c>
    </row>
  </sheetData>
  <autoFilter ref="B1:M48" xr:uid="{00000000-0009-0000-0000-000002000000}"/>
  <conditionalFormatting sqref="H46:H48">
    <cfRule type="cellIs" dxfId="5" priority="6" operator="greaterThan">
      <formula>0</formula>
    </cfRule>
  </conditionalFormatting>
  <conditionalFormatting sqref="I2:I48">
    <cfRule type="cellIs" dxfId="4" priority="2" operator="greaterThan">
      <formula>0</formula>
    </cfRule>
  </conditionalFormatting>
  <conditionalFormatting sqref="K2:K48">
    <cfRule type="cellIs" dxfId="3" priority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45"/>
  <sheetViews>
    <sheetView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45.5703125" customWidth="1"/>
    <col min="3" max="3" width="14.28515625" customWidth="1"/>
    <col min="4" max="4" width="13.5703125" customWidth="1"/>
    <col min="5" max="5" width="10" customWidth="1"/>
    <col min="6" max="6" width="11" customWidth="1"/>
    <col min="7" max="7" width="11.5703125" customWidth="1"/>
    <col min="8" max="9" width="10.140625" customWidth="1"/>
    <col min="10" max="10" width="11.28515625" bestFit="1" customWidth="1"/>
    <col min="11" max="11" width="11.28515625" customWidth="1"/>
    <col min="12" max="13" width="12.42578125" bestFit="1" customWidth="1"/>
  </cols>
  <sheetData>
    <row r="1" spans="2:13" s="1" customFormat="1" x14ac:dyDescent="0.25">
      <c r="B1" s="8" t="s">
        <v>1</v>
      </c>
      <c r="C1" s="9" t="s">
        <v>664</v>
      </c>
      <c r="D1" s="9" t="s">
        <v>576</v>
      </c>
      <c r="E1" s="9" t="s">
        <v>583</v>
      </c>
      <c r="F1" s="9" t="s">
        <v>668</v>
      </c>
      <c r="G1" s="9" t="s">
        <v>669</v>
      </c>
      <c r="H1" s="9" t="s">
        <v>670</v>
      </c>
      <c r="I1" s="9" t="s">
        <v>675</v>
      </c>
      <c r="J1" s="9" t="s">
        <v>667</v>
      </c>
      <c r="K1" s="9" t="s">
        <v>4871</v>
      </c>
      <c r="L1" s="9" t="s">
        <v>671</v>
      </c>
      <c r="M1" s="13" t="s">
        <v>672</v>
      </c>
    </row>
    <row r="2" spans="2:13" x14ac:dyDescent="0.25">
      <c r="B2" s="3" t="s">
        <v>577</v>
      </c>
      <c r="C2" s="4" t="s">
        <v>232</v>
      </c>
      <c r="D2" s="4" t="s">
        <v>578</v>
      </c>
      <c r="E2" s="4" t="s">
        <v>640</v>
      </c>
      <c r="F2" s="4">
        <f>COUNTIFS(Base!$D:$D,D2,Base!$E:$E,"Doutorado",Base!$J:$J,"ATIVA")</f>
        <v>12</v>
      </c>
      <c r="G2" s="4">
        <f>COUNTIFS(Base!$D:$D,D2,Base!$E:$E,"Doutorado",Base!$J:$J,"CADASTRADA")</f>
        <v>0</v>
      </c>
      <c r="H2" s="4">
        <f>COUNTIFS(Base!$D:$D,D2,Base!$E:$E,"Doutorado",Base!$J:$J,"SUSPENSA")</f>
        <v>0</v>
      </c>
      <c r="I2" s="33">
        <v>0</v>
      </c>
      <c r="J2" s="4">
        <f>COUNTIFS(Base!$D:$D,D2,Base!$E:$E,"Doutorado",Base!$I:$I,"CURSO")</f>
        <v>12</v>
      </c>
      <c r="K2" s="4">
        <f>COUNTIFS(Base!$D:$D,D2,Base!$E:$E,"Doutorado",Base!$I:$I,"PRÓ-REITORIA")</f>
        <v>0</v>
      </c>
      <c r="L2" s="4">
        <f>COUNTIFS(Base!$D:$D,D2,Base!$E:$E,"Doutorado",Base!$I:$I,"EMPRESTIMO")</f>
        <v>0</v>
      </c>
      <c r="M2" s="5">
        <f>SUM(F2:I2)</f>
        <v>12</v>
      </c>
    </row>
    <row r="3" spans="2:13" x14ac:dyDescent="0.25">
      <c r="B3" s="3" t="s">
        <v>579</v>
      </c>
      <c r="C3" s="4" t="s">
        <v>233</v>
      </c>
      <c r="D3" s="4" t="s">
        <v>580</v>
      </c>
      <c r="E3" s="4" t="s">
        <v>640</v>
      </c>
      <c r="F3" s="4">
        <f>COUNTIFS(Base!$D:$D,D3,Base!$E:$E,"Doutorado",Base!$J:$J,"ATIVA")</f>
        <v>14</v>
      </c>
      <c r="G3" s="4">
        <f>COUNTIFS(Base!$D:$D,D3,Base!$E:$E,"Doutorado",Base!$J:$J,"CADASTRADA")</f>
        <v>0</v>
      </c>
      <c r="H3" s="4">
        <f>COUNTIFS(Base!$D:$D,D3,Base!$E:$E,"Doutorado",Base!$J:$J,"SUSPENSA")</f>
        <v>0</v>
      </c>
      <c r="I3" s="33">
        <v>0</v>
      </c>
      <c r="J3" s="4">
        <f>COUNTIFS(Base!$D:$D,D3,Base!$E:$E,"Doutorado",Base!$I:$I,"CURSO")</f>
        <v>14</v>
      </c>
      <c r="K3" s="4">
        <f>COUNTIFS(Base!$D:$D,D3,Base!$E:$E,"Doutorado",Base!$I:$I,"PRÓ-REITORIA")</f>
        <v>0</v>
      </c>
      <c r="L3" s="4">
        <f>COUNTIFS(Base!$D:$D,D3,Base!$E:$E,"Doutorado",Base!$I:$I,"EMPRESTIMO")</f>
        <v>0</v>
      </c>
      <c r="M3" s="5">
        <f t="shared" ref="M3:M44" si="0">SUM(F3:I3)</f>
        <v>14</v>
      </c>
    </row>
    <row r="4" spans="2:13" x14ac:dyDescent="0.25">
      <c r="B4" s="3" t="s">
        <v>581</v>
      </c>
      <c r="C4" s="4" t="s">
        <v>235</v>
      </c>
      <c r="D4" s="4" t="s">
        <v>582</v>
      </c>
      <c r="E4" s="4" t="s">
        <v>640</v>
      </c>
      <c r="F4" s="4">
        <f>COUNTIFS(Base!$D:$D,D4,Base!$E:$E,"Doutorado",Base!$J:$J,"ATIVA")</f>
        <v>20</v>
      </c>
      <c r="G4" s="4">
        <f>COUNTIFS(Base!$D:$D,D4,Base!$E:$E,"Doutorado",Base!$J:$J,"CADASTRADA")</f>
        <v>0</v>
      </c>
      <c r="H4" s="4">
        <f>COUNTIFS(Base!$D:$D,D4,Base!$E:$E,"Doutorado",Base!$J:$J,"SUSPENSA")</f>
        <v>1</v>
      </c>
      <c r="I4" s="33">
        <v>3</v>
      </c>
      <c r="J4" s="4">
        <f>COUNTIFS(Base!$D:$D,D4,Base!$E:$E,"Doutorado",Base!$I:$I,"CURSO")</f>
        <v>21</v>
      </c>
      <c r="K4" s="4">
        <f>COUNTIFS(Base!$D:$D,D4,Base!$E:$E,"Doutorado",Base!$I:$I,"PRÓ-REITORIA")</f>
        <v>0</v>
      </c>
      <c r="L4" s="4">
        <f>COUNTIFS(Base!$D:$D,D4,Base!$E:$E,"Doutorado",Base!$I:$I,"EMPRESTIMO")</f>
        <v>0</v>
      </c>
      <c r="M4" s="5">
        <f t="shared" si="0"/>
        <v>24</v>
      </c>
    </row>
    <row r="5" spans="2:13" x14ac:dyDescent="0.25">
      <c r="B5" s="3" t="s">
        <v>584</v>
      </c>
      <c r="C5" s="4" t="s">
        <v>240</v>
      </c>
      <c r="D5" s="4" t="s">
        <v>585</v>
      </c>
      <c r="E5" s="4" t="s">
        <v>640</v>
      </c>
      <c r="F5" s="4">
        <f>COUNTIFS(Base!$D:$D,D5,Base!$E:$E,"Doutorado",Base!$J:$J,"ATIVA")</f>
        <v>14</v>
      </c>
      <c r="G5" s="4">
        <f>COUNTIFS(Base!$D:$D,D5,Base!$E:$E,"Doutorado",Base!$J:$J,"CADASTRADA")</f>
        <v>0</v>
      </c>
      <c r="H5" s="4">
        <f>COUNTIFS(Base!$D:$D,D5,Base!$E:$E,"Doutorado",Base!$J:$J,"SUSPENSA")</f>
        <v>0</v>
      </c>
      <c r="I5" s="33">
        <v>1</v>
      </c>
      <c r="J5" s="4">
        <f>COUNTIFS(Base!$D:$D,D5,Base!$E:$E,"Doutorado",Base!$I:$I,"CURSO")</f>
        <v>13</v>
      </c>
      <c r="K5" s="4">
        <f>COUNTIFS(Base!$D:$D,D5,Base!$E:$E,"Doutorado",Base!$I:$I,"PRÓ-REITORIA")</f>
        <v>1</v>
      </c>
      <c r="L5" s="4">
        <f>COUNTIFS(Base!$D:$D,D5,Base!$E:$E,"Doutorado",Base!$I:$I,"EMPRESTIMO")</f>
        <v>0</v>
      </c>
      <c r="M5" s="5">
        <f t="shared" si="0"/>
        <v>15</v>
      </c>
    </row>
    <row r="6" spans="2:13" x14ac:dyDescent="0.25">
      <c r="B6" s="3" t="s">
        <v>586</v>
      </c>
      <c r="C6" s="4" t="s">
        <v>569</v>
      </c>
      <c r="D6" s="4" t="s">
        <v>587</v>
      </c>
      <c r="E6" s="4" t="s">
        <v>640</v>
      </c>
      <c r="F6" s="4">
        <f>COUNTIFS(Base!$D:$D,D6,Base!$E:$E,"Doutorado",Base!$J:$J,"ATIVA")</f>
        <v>31</v>
      </c>
      <c r="G6" s="4">
        <f>COUNTIFS(Base!$D:$D,D6,Base!$E:$E,"Doutorado",Base!$J:$J,"CADASTRADA")</f>
        <v>4</v>
      </c>
      <c r="H6" s="4">
        <f>COUNTIFS(Base!$D:$D,D6,Base!$E:$E,"Doutorado",Base!$J:$J,"SUSPENSA")</f>
        <v>1</v>
      </c>
      <c r="I6" s="33">
        <v>0</v>
      </c>
      <c r="J6" s="4">
        <f>COUNTIFS(Base!$D:$D,D6,Base!$E:$E,"Doutorado",Base!$I:$I,"CURSO")</f>
        <v>32</v>
      </c>
      <c r="K6" s="4">
        <f>COUNTIFS(Base!$D:$D,D6,Base!$E:$E,"Doutorado",Base!$I:$I,"PRÓ-REITORIA")</f>
        <v>4</v>
      </c>
      <c r="L6" s="4">
        <f>COUNTIFS(Base!$D:$D,D6,Base!$E:$E,"Doutorado",Base!$I:$I,"EMPRESTIMO")</f>
        <v>0</v>
      </c>
      <c r="M6" s="5">
        <f t="shared" si="0"/>
        <v>36</v>
      </c>
    </row>
    <row r="7" spans="2:13" x14ac:dyDescent="0.25">
      <c r="B7" s="3" t="s">
        <v>588</v>
      </c>
      <c r="C7" s="4" t="s">
        <v>249</v>
      </c>
      <c r="D7" s="4" t="s">
        <v>589</v>
      </c>
      <c r="E7" s="4" t="s">
        <v>640</v>
      </c>
      <c r="F7" s="4">
        <f>COUNTIFS(Base!$D:$D,D7,Base!$E:$E,"Doutorado",Base!$J:$J,"ATIVA")</f>
        <v>11</v>
      </c>
      <c r="G7" s="4">
        <f>COUNTIFS(Base!$D:$D,D7,Base!$E:$E,"Doutorado",Base!$J:$J,"CADASTRADA")</f>
        <v>0</v>
      </c>
      <c r="H7" s="4">
        <f>COUNTIFS(Base!$D:$D,D7,Base!$E:$E,"Doutorado",Base!$J:$J,"SUSPENSA")</f>
        <v>0</v>
      </c>
      <c r="I7" s="33">
        <v>3</v>
      </c>
      <c r="J7" s="4">
        <f>COUNTIFS(Base!$D:$D,D7,Base!$E:$E,"Doutorado",Base!$I:$I,"CURSO")</f>
        <v>11</v>
      </c>
      <c r="K7" s="4">
        <f>COUNTIFS(Base!$D:$D,D7,Base!$E:$E,"Doutorado",Base!$I:$I,"PRÓ-REITORIA")</f>
        <v>0</v>
      </c>
      <c r="L7" s="4">
        <f>COUNTIFS(Base!$D:$D,D7,Base!$E:$E,"Doutorado",Base!$I:$I,"EMPRESTIMO")</f>
        <v>0</v>
      </c>
      <c r="M7" s="5">
        <f t="shared" si="0"/>
        <v>14</v>
      </c>
    </row>
    <row r="8" spans="2:13" x14ac:dyDescent="0.25">
      <c r="B8" s="3" t="s">
        <v>590</v>
      </c>
      <c r="C8" s="4" t="s">
        <v>251</v>
      </c>
      <c r="D8" s="4" t="s">
        <v>591</v>
      </c>
      <c r="E8" s="4" t="s">
        <v>640</v>
      </c>
      <c r="F8" s="4">
        <f>COUNTIFS(Base!$D:$D,D8,Base!$E:$E,"Doutorado",Base!$J:$J,"ATIVA")</f>
        <v>1</v>
      </c>
      <c r="G8" s="4">
        <f>COUNTIFS(Base!$D:$D,D8,Base!$E:$E,"Doutorado",Base!$J:$J,"CADASTRADA")</f>
        <v>0</v>
      </c>
      <c r="H8" s="4">
        <f>COUNTIFS(Base!$D:$D,D8,Base!$E:$E,"Doutorado",Base!$J:$J,"SUSPENSA")</f>
        <v>0</v>
      </c>
      <c r="I8" s="33">
        <v>0</v>
      </c>
      <c r="J8" s="4">
        <f>COUNTIFS(Base!$D:$D,D8,Base!$E:$E,"Doutorado",Base!$I:$I,"CURSO")</f>
        <v>0</v>
      </c>
      <c r="K8" s="4">
        <f>COUNTIFS(Base!$D:$D,D8,Base!$E:$E,"Doutorado",Base!$I:$I,"PRÓ-REITORIA")</f>
        <v>1</v>
      </c>
      <c r="L8" s="4">
        <f>COUNTIFS(Base!$D:$D,D8,Base!$E:$E,"Doutorado",Base!$I:$I,"EMPRESTIMO")</f>
        <v>0</v>
      </c>
      <c r="M8" s="5">
        <f t="shared" si="0"/>
        <v>1</v>
      </c>
    </row>
    <row r="9" spans="2:13" x14ac:dyDescent="0.25">
      <c r="B9" s="3" t="s">
        <v>592</v>
      </c>
      <c r="C9" s="4" t="s">
        <v>257</v>
      </c>
      <c r="D9" s="4" t="s">
        <v>593</v>
      </c>
      <c r="E9" s="4" t="s">
        <v>640</v>
      </c>
      <c r="F9" s="4">
        <f>COUNTIFS(Base!$D:$D,D9,Base!$E:$E,"Doutorado",Base!$J:$J,"ATIVA")</f>
        <v>13</v>
      </c>
      <c r="G9" s="4">
        <f>COUNTIFS(Base!$D:$D,D9,Base!$E:$E,"Doutorado",Base!$J:$J,"CADASTRADA")</f>
        <v>0</v>
      </c>
      <c r="H9" s="4">
        <f>COUNTIFS(Base!$D:$D,D9,Base!$E:$E,"Doutorado",Base!$J:$J,"SUSPENSA")</f>
        <v>1</v>
      </c>
      <c r="I9" s="33">
        <v>0</v>
      </c>
      <c r="J9" s="4">
        <f>COUNTIFS(Base!$D:$D,D9,Base!$E:$E,"Doutorado",Base!$I:$I,"CURSO")</f>
        <v>14</v>
      </c>
      <c r="K9" s="4">
        <f>COUNTIFS(Base!$D:$D,D9,Base!$E:$E,"Doutorado",Base!$I:$I,"PRÓ-REITORIA")</f>
        <v>0</v>
      </c>
      <c r="L9" s="4">
        <f>COUNTIFS(Base!$D:$D,D9,Base!$E:$E,"Doutorado",Base!$I:$I,"EMPRESTIMO")</f>
        <v>0</v>
      </c>
      <c r="M9" s="5">
        <f t="shared" si="0"/>
        <v>14</v>
      </c>
    </row>
    <row r="10" spans="2:13" x14ac:dyDescent="0.25">
      <c r="B10" s="3" t="s">
        <v>594</v>
      </c>
      <c r="C10" s="4" t="s">
        <v>225</v>
      </c>
      <c r="D10" s="4" t="s">
        <v>595</v>
      </c>
      <c r="E10" s="4" t="s">
        <v>640</v>
      </c>
      <c r="F10" s="4">
        <f>COUNTIFS(Base!$D:$D,D10,Base!$E:$E,"Doutorado",Base!$J:$J,"ATIVA")</f>
        <v>15</v>
      </c>
      <c r="G10" s="4">
        <f>COUNTIFS(Base!$D:$D,D10,Base!$E:$E,"Doutorado",Base!$J:$J,"CADASTRADA")</f>
        <v>0</v>
      </c>
      <c r="H10" s="4">
        <f>COUNTIFS(Base!$D:$D,D10,Base!$E:$E,"Doutorado",Base!$J:$J,"SUSPENSA")</f>
        <v>0</v>
      </c>
      <c r="I10" s="33">
        <v>0</v>
      </c>
      <c r="J10" s="4">
        <f>COUNTIFS(Base!$D:$D,D10,Base!$E:$E,"Doutorado",Base!$I:$I,"CURSO")</f>
        <v>14</v>
      </c>
      <c r="K10" s="4">
        <f>COUNTIFS(Base!$D:$D,D10,Base!$E:$E,"Doutorado",Base!$I:$I,"PRÓ-REITORIA")</f>
        <v>1</v>
      </c>
      <c r="L10" s="4">
        <f>COUNTIFS(Base!$D:$D,D10,Base!$E:$E,"Doutorado",Base!$I:$I,"EMPRESTIMO")</f>
        <v>0</v>
      </c>
      <c r="M10" s="5">
        <f t="shared" si="0"/>
        <v>15</v>
      </c>
    </row>
    <row r="11" spans="2:13" x14ac:dyDescent="0.25">
      <c r="B11" s="3" t="s">
        <v>596</v>
      </c>
      <c r="C11" s="4" t="s">
        <v>227</v>
      </c>
      <c r="D11" s="4" t="s">
        <v>597</v>
      </c>
      <c r="E11" s="4" t="s">
        <v>640</v>
      </c>
      <c r="F11" s="4">
        <f>COUNTIFS(Base!$D:$D,D11,Base!$E:$E,"Doutorado",Base!$J:$J,"ATIVA")</f>
        <v>14</v>
      </c>
      <c r="G11" s="4">
        <f>COUNTIFS(Base!$D:$D,D11,Base!$E:$E,"Doutorado",Base!$J:$J,"CADASTRADA")</f>
        <v>0</v>
      </c>
      <c r="H11" s="4">
        <f>COUNTIFS(Base!$D:$D,D11,Base!$E:$E,"Doutorado",Base!$J:$J,"SUSPENSA")</f>
        <v>0</v>
      </c>
      <c r="I11" s="33">
        <v>0</v>
      </c>
      <c r="J11" s="4">
        <f>COUNTIFS(Base!$D:$D,D11,Base!$E:$E,"Doutorado",Base!$I:$I,"CURSO")</f>
        <v>14</v>
      </c>
      <c r="K11" s="4">
        <f>COUNTIFS(Base!$D:$D,D11,Base!$E:$E,"Doutorado",Base!$I:$I,"PRÓ-REITORIA")</f>
        <v>0</v>
      </c>
      <c r="L11" s="4">
        <f>COUNTIFS(Base!$D:$D,D11,Base!$E:$E,"Doutorado",Base!$I:$I,"EMPRESTIMO")</f>
        <v>0</v>
      </c>
      <c r="M11" s="5">
        <f t="shared" si="0"/>
        <v>14</v>
      </c>
    </row>
    <row r="12" spans="2:13" x14ac:dyDescent="0.25">
      <c r="B12" s="3" t="s">
        <v>598</v>
      </c>
      <c r="C12" s="4" t="s">
        <v>567</v>
      </c>
      <c r="D12" s="4" t="s">
        <v>599</v>
      </c>
      <c r="E12" s="4" t="s">
        <v>640</v>
      </c>
      <c r="F12" s="4">
        <f>COUNTIFS(Base!$D:$D,D12,Base!$E:$E,"Doutorado",Base!$J:$J,"ATIVA")</f>
        <v>25</v>
      </c>
      <c r="G12" s="4">
        <f>COUNTIFS(Base!$D:$D,D12,Base!$E:$E,"Doutorado",Base!$J:$J,"CADASTRADA")</f>
        <v>4</v>
      </c>
      <c r="H12" s="4">
        <f>COUNTIFS(Base!$D:$D,D12,Base!$E:$E,"Doutorado",Base!$J:$J,"SUSPENSA")</f>
        <v>2</v>
      </c>
      <c r="I12" s="33">
        <v>0</v>
      </c>
      <c r="J12" s="4">
        <f>COUNTIFS(Base!$D:$D,D12,Base!$E:$E,"Doutorado",Base!$I:$I,"CURSO")</f>
        <v>31</v>
      </c>
      <c r="K12" s="4">
        <f>COUNTIFS(Base!$D:$D,D12,Base!$E:$E,"Doutorado",Base!$I:$I,"PRÓ-REITORIA")</f>
        <v>0</v>
      </c>
      <c r="L12" s="4">
        <f>COUNTIFS(Base!$D:$D,D12,Base!$E:$E,"Doutorado",Base!$I:$I,"EMPRESTIMO")</f>
        <v>0</v>
      </c>
      <c r="M12" s="5">
        <f t="shared" si="0"/>
        <v>31</v>
      </c>
    </row>
    <row r="13" spans="2:13" x14ac:dyDescent="0.25">
      <c r="B13" s="3" t="s">
        <v>600</v>
      </c>
      <c r="C13" s="4" t="s">
        <v>242</v>
      </c>
      <c r="D13" s="4" t="s">
        <v>601</v>
      </c>
      <c r="E13" s="4" t="s">
        <v>640</v>
      </c>
      <c r="F13" s="4">
        <f>COUNTIFS(Base!$D:$D,D13,Base!$E:$E,"Doutorado",Base!$J:$J,"ATIVA")</f>
        <v>17</v>
      </c>
      <c r="G13" s="4">
        <f>COUNTIFS(Base!$D:$D,D13,Base!$E:$E,"Doutorado",Base!$J:$J,"CADASTRADA")</f>
        <v>0</v>
      </c>
      <c r="H13" s="4">
        <f>COUNTIFS(Base!$D:$D,D13,Base!$E:$E,"Doutorado",Base!$J:$J,"SUSPENSA")</f>
        <v>0</v>
      </c>
      <c r="I13" s="33">
        <v>3</v>
      </c>
      <c r="J13" s="4">
        <f>COUNTIFS(Base!$D:$D,D13,Base!$E:$E,"Doutorado",Base!$I:$I,"CURSO")</f>
        <v>17</v>
      </c>
      <c r="K13" s="4">
        <f>COUNTIFS(Base!$D:$D,D13,Base!$E:$E,"Doutorado",Base!$I:$I,"PRÓ-REITORIA")</f>
        <v>0</v>
      </c>
      <c r="L13" s="4">
        <f>COUNTIFS(Base!$D:$D,D13,Base!$E:$E,"Doutorado",Base!$I:$I,"EMPRESTIMO")</f>
        <v>0</v>
      </c>
      <c r="M13" s="5">
        <f t="shared" si="0"/>
        <v>20</v>
      </c>
    </row>
    <row r="14" spans="2:13" x14ac:dyDescent="0.25">
      <c r="B14" s="3" t="s">
        <v>602</v>
      </c>
      <c r="C14" s="4" t="s">
        <v>665</v>
      </c>
      <c r="D14" s="4" t="s">
        <v>603</v>
      </c>
      <c r="E14" s="4" t="s">
        <v>640</v>
      </c>
      <c r="F14" s="4">
        <f>COUNTIFS(Base!$D:$D,D14,Base!$E:$E,"Doutorado",Base!$J:$J,"ATIVA")</f>
        <v>19</v>
      </c>
      <c r="G14" s="4">
        <f>COUNTIFS(Base!$D:$D,D14,Base!$E:$E,"Doutorado",Base!$J:$J,"CADASTRADA")</f>
        <v>0</v>
      </c>
      <c r="H14" s="4">
        <f>COUNTIFS(Base!$D:$D,D14,Base!$E:$E,"Doutorado",Base!$J:$J,"SUSPENSA")</f>
        <v>1</v>
      </c>
      <c r="I14" s="33">
        <v>8</v>
      </c>
      <c r="J14" s="4">
        <f>COUNTIFS(Base!$D:$D,D14,Base!$E:$E,"Doutorado",Base!$I:$I,"CURSO")</f>
        <v>20</v>
      </c>
      <c r="K14" s="4">
        <f>COUNTIFS(Base!$D:$D,D14,Base!$E:$E,"Doutorado",Base!$I:$I,"PRÓ-REITORIA")</f>
        <v>0</v>
      </c>
      <c r="L14" s="4">
        <f>COUNTIFS(Base!$D:$D,D14,Base!$E:$E,"Doutorado",Base!$I:$I,"EMPRESTIMO")</f>
        <v>0</v>
      </c>
      <c r="M14" s="5">
        <f t="shared" si="0"/>
        <v>28</v>
      </c>
    </row>
    <row r="15" spans="2:13" x14ac:dyDescent="0.25">
      <c r="B15" s="3" t="s">
        <v>604</v>
      </c>
      <c r="C15" s="4" t="s">
        <v>243</v>
      </c>
      <c r="D15" s="4" t="s">
        <v>605</v>
      </c>
      <c r="E15" s="4" t="s">
        <v>640</v>
      </c>
      <c r="F15" s="4">
        <f>COUNTIFS(Base!$D:$D,D15,Base!$E:$E,"Doutorado",Base!$J:$J,"ATIVA")</f>
        <v>11</v>
      </c>
      <c r="G15" s="4">
        <f>COUNTIFS(Base!$D:$D,D15,Base!$E:$E,"Doutorado",Base!$J:$J,"CADASTRADA")</f>
        <v>0</v>
      </c>
      <c r="H15" s="4">
        <f>COUNTIFS(Base!$D:$D,D15,Base!$E:$E,"Doutorado",Base!$J:$J,"SUSPENSA")</f>
        <v>1</v>
      </c>
      <c r="I15" s="33">
        <v>1</v>
      </c>
      <c r="J15" s="4">
        <f>COUNTIFS(Base!$D:$D,D15,Base!$E:$E,"Doutorado",Base!$I:$I,"CURSO")</f>
        <v>11</v>
      </c>
      <c r="K15" s="4">
        <f>COUNTIFS(Base!$D:$D,D15,Base!$E:$E,"Doutorado",Base!$I:$I,"PRÓ-REITORIA")</f>
        <v>1</v>
      </c>
      <c r="L15" s="4">
        <f>COUNTIFS(Base!$D:$D,D15,Base!$E:$E,"Doutorado",Base!$I:$I,"EMPRESTIMO")</f>
        <v>0</v>
      </c>
      <c r="M15" s="5">
        <f t="shared" si="0"/>
        <v>13</v>
      </c>
    </row>
    <row r="16" spans="2:13" x14ac:dyDescent="0.25">
      <c r="B16" s="3" t="s">
        <v>606</v>
      </c>
      <c r="C16" s="4" t="s">
        <v>244</v>
      </c>
      <c r="D16" s="4" t="s">
        <v>607</v>
      </c>
      <c r="E16" s="4" t="s">
        <v>640</v>
      </c>
      <c r="F16" s="4">
        <f>COUNTIFS(Base!$D:$D,D16,Base!$E:$E,"Doutorado",Base!$J:$J,"ATIVA")</f>
        <v>16</v>
      </c>
      <c r="G16" s="4">
        <f>COUNTIFS(Base!$D:$D,D16,Base!$E:$E,"Doutorado",Base!$J:$J,"CADASTRADA")</f>
        <v>0</v>
      </c>
      <c r="H16" s="4">
        <f>COUNTIFS(Base!$D:$D,D16,Base!$E:$E,"Doutorado",Base!$J:$J,"SUSPENSA")</f>
        <v>0</v>
      </c>
      <c r="I16" s="33">
        <v>0</v>
      </c>
      <c r="J16" s="4">
        <f>COUNTIFS(Base!$D:$D,D16,Base!$E:$E,"Doutorado",Base!$I:$I,"CURSO")</f>
        <v>16</v>
      </c>
      <c r="K16" s="4">
        <f>COUNTIFS(Base!$D:$D,D16,Base!$E:$E,"Doutorado",Base!$I:$I,"PRÓ-REITORIA")</f>
        <v>0</v>
      </c>
      <c r="L16" s="4">
        <f>COUNTIFS(Base!$D:$D,D16,Base!$E:$E,"Doutorado",Base!$I:$I,"EMPRESTIMO")</f>
        <v>0</v>
      </c>
      <c r="M16" s="5">
        <f t="shared" si="0"/>
        <v>16</v>
      </c>
    </row>
    <row r="17" spans="2:13" x14ac:dyDescent="0.25">
      <c r="B17" s="3" t="s">
        <v>4501</v>
      </c>
      <c r="C17" s="4" t="s">
        <v>245</v>
      </c>
      <c r="D17" s="4" t="s">
        <v>609</v>
      </c>
      <c r="E17" s="4" t="s">
        <v>640</v>
      </c>
      <c r="F17" s="4">
        <f>COUNTIFS(Base!$D:$D,D17,Base!$E:$E,"Doutorado",Base!$J:$J,"ATIVA")</f>
        <v>14</v>
      </c>
      <c r="G17" s="4">
        <f>COUNTIFS(Base!$D:$D,D17,Base!$E:$E,"Doutorado",Base!$J:$J,"CADASTRADA")</f>
        <v>0</v>
      </c>
      <c r="H17" s="4">
        <f>COUNTIFS(Base!$D:$D,D17,Base!$E:$E,"Doutorado",Base!$J:$J,"SUSPENSA")</f>
        <v>0</v>
      </c>
      <c r="I17" s="33">
        <v>0</v>
      </c>
      <c r="J17" s="4">
        <f>COUNTIFS(Base!$D:$D,D17,Base!$E:$E,"Doutorado",Base!$I:$I,"CURSO")</f>
        <v>14</v>
      </c>
      <c r="K17" s="4">
        <f>COUNTIFS(Base!$D:$D,D17,Base!$E:$E,"Doutorado",Base!$I:$I,"PRÓ-REITORIA")</f>
        <v>0</v>
      </c>
      <c r="L17" s="4">
        <f>COUNTIFS(Base!$D:$D,D17,Base!$E:$E,"Doutorado",Base!$I:$I,"EMPRESTIMO")</f>
        <v>0</v>
      </c>
      <c r="M17" s="5">
        <f t="shared" si="0"/>
        <v>14</v>
      </c>
    </row>
    <row r="18" spans="2:13" x14ac:dyDescent="0.25">
      <c r="B18" s="3" t="s">
        <v>610</v>
      </c>
      <c r="C18" s="4" t="s">
        <v>248</v>
      </c>
      <c r="D18" s="4" t="s">
        <v>611</v>
      </c>
      <c r="E18" s="4" t="s">
        <v>640</v>
      </c>
      <c r="F18" s="4">
        <f>COUNTIFS(Base!$D:$D,D18,Base!$E:$E,"Doutorado",Base!$J:$J,"ATIVA")</f>
        <v>3</v>
      </c>
      <c r="G18" s="4">
        <f>COUNTIFS(Base!$D:$D,D18,Base!$E:$E,"Doutorado",Base!$J:$J,"CADASTRADA")</f>
        <v>4</v>
      </c>
      <c r="H18" s="4">
        <f>COUNTIFS(Base!$D:$D,D18,Base!$E:$E,"Doutorado",Base!$J:$J,"SUSPENSA")</f>
        <v>0</v>
      </c>
      <c r="I18" s="33">
        <v>5</v>
      </c>
      <c r="J18" s="4">
        <f>COUNTIFS(Base!$D:$D,D18,Base!$E:$E,"Doutorado",Base!$I:$I,"CURSO")</f>
        <v>7</v>
      </c>
      <c r="K18" s="4">
        <f>COUNTIFS(Base!$D:$D,D18,Base!$E:$E,"Doutorado",Base!$I:$I,"PRÓ-REITORIA")</f>
        <v>0</v>
      </c>
      <c r="L18" s="4">
        <f>COUNTIFS(Base!$D:$D,D18,Base!$E:$E,"Doutorado",Base!$I:$I,"EMPRESTIMO")</f>
        <v>0</v>
      </c>
      <c r="M18" s="5">
        <f t="shared" si="0"/>
        <v>12</v>
      </c>
    </row>
    <row r="19" spans="2:13" x14ac:dyDescent="0.25">
      <c r="B19" s="3" t="s">
        <v>612</v>
      </c>
      <c r="C19" s="4" t="s">
        <v>254</v>
      </c>
      <c r="D19" s="4" t="s">
        <v>613</v>
      </c>
      <c r="E19" s="4" t="s">
        <v>640</v>
      </c>
      <c r="F19" s="4">
        <f>COUNTIFS(Base!$D:$D,D19,Base!$E:$E,"Doutorado",Base!$J:$J,"ATIVA")</f>
        <v>15</v>
      </c>
      <c r="G19" s="4">
        <f>COUNTIFS(Base!$D:$D,D19,Base!$E:$E,"Doutorado",Base!$J:$J,"CADASTRADA")</f>
        <v>2</v>
      </c>
      <c r="H19" s="4">
        <f>COUNTIFS(Base!$D:$D,D19,Base!$E:$E,"Doutorado",Base!$J:$J,"SUSPENSA")</f>
        <v>0</v>
      </c>
      <c r="I19" s="33">
        <v>1</v>
      </c>
      <c r="J19" s="4">
        <f>COUNTIFS(Base!$D:$D,D19,Base!$E:$E,"Doutorado",Base!$I:$I,"CURSO")</f>
        <v>15</v>
      </c>
      <c r="K19" s="4">
        <f>COUNTIFS(Base!$D:$D,D19,Base!$E:$E,"Doutorado",Base!$I:$I,"PRÓ-REITORIA")</f>
        <v>2</v>
      </c>
      <c r="L19" s="4">
        <f>COUNTIFS(Base!$D:$D,D19,Base!$E:$E,"Doutorado",Base!$I:$I,"EMPRESTIMO")</f>
        <v>0</v>
      </c>
      <c r="M19" s="5">
        <f t="shared" si="0"/>
        <v>18</v>
      </c>
    </row>
    <row r="20" spans="2:13" x14ac:dyDescent="0.25">
      <c r="B20" s="3" t="s">
        <v>614</v>
      </c>
      <c r="C20" s="4" t="s">
        <v>666</v>
      </c>
      <c r="D20" s="4" t="s">
        <v>615</v>
      </c>
      <c r="E20" s="4" t="s">
        <v>640</v>
      </c>
      <c r="F20" s="4">
        <f>COUNTIFS(Base!$D:$D,D20,Base!$E:$E,"Doutorado",Base!$J:$J,"ATIVA")</f>
        <v>43</v>
      </c>
      <c r="G20" s="4">
        <f>COUNTIFS(Base!$D:$D,D20,Base!$E:$E,"Doutorado",Base!$J:$J,"CADASTRADA")</f>
        <v>0</v>
      </c>
      <c r="H20" s="4">
        <f>COUNTIFS(Base!$D:$D,D20,Base!$E:$E,"Doutorado",Base!$J:$J,"SUSPENSA")</f>
        <v>2</v>
      </c>
      <c r="I20" s="33">
        <v>0</v>
      </c>
      <c r="J20" s="4">
        <f>COUNTIFS(Base!$D:$D,D20,Base!$E:$E,"Doutorado",Base!$I:$I,"CURSO")</f>
        <v>44</v>
      </c>
      <c r="K20" s="4">
        <f>COUNTIFS(Base!$D:$D,D20,Base!$E:$E,"Doutorado",Base!$I:$I,"PRÓ-REITORIA")</f>
        <v>0</v>
      </c>
      <c r="L20" s="4">
        <f>COUNTIFS(Base!$D:$D,D20,Base!$E:$E,"Doutorado",Base!$I:$I,"EMPRESTIMO")</f>
        <v>1</v>
      </c>
      <c r="M20" s="5">
        <f t="shared" si="0"/>
        <v>45</v>
      </c>
    </row>
    <row r="21" spans="2:13" x14ac:dyDescent="0.25">
      <c r="B21" s="3" t="s">
        <v>616</v>
      </c>
      <c r="C21" s="4" t="s">
        <v>224</v>
      </c>
      <c r="D21" s="4" t="s">
        <v>617</v>
      </c>
      <c r="E21" s="4" t="s">
        <v>640</v>
      </c>
      <c r="F21" s="4">
        <f>COUNTIFS(Base!$D:$D,D21,Base!$E:$E,"Doutorado",Base!$J:$J,"ATIVA")</f>
        <v>16</v>
      </c>
      <c r="G21" s="4">
        <f>COUNTIFS(Base!$D:$D,D21,Base!$E:$E,"Doutorado",Base!$J:$J,"CADASTRADA")</f>
        <v>0</v>
      </c>
      <c r="H21" s="4">
        <f>COUNTIFS(Base!$D:$D,D21,Base!$E:$E,"Doutorado",Base!$J:$J,"SUSPENSA")</f>
        <v>1</v>
      </c>
      <c r="I21" s="33">
        <v>0</v>
      </c>
      <c r="J21" s="4">
        <f>COUNTIFS(Base!$D:$D,D21,Base!$E:$E,"Doutorado",Base!$I:$I,"CURSO")</f>
        <v>16</v>
      </c>
      <c r="K21" s="4">
        <f>COUNTIFS(Base!$D:$D,D21,Base!$E:$E,"Doutorado",Base!$I:$I,"PRÓ-REITORIA")</f>
        <v>1</v>
      </c>
      <c r="L21" s="4">
        <f>COUNTIFS(Base!$D:$D,D21,Base!$E:$E,"Doutorado",Base!$I:$I,"EMPRESTIMO")</f>
        <v>0</v>
      </c>
      <c r="M21" s="5">
        <f t="shared" si="0"/>
        <v>17</v>
      </c>
    </row>
    <row r="22" spans="2:13" x14ac:dyDescent="0.25">
      <c r="B22" s="3" t="s">
        <v>618</v>
      </c>
      <c r="C22" s="4" t="s">
        <v>229</v>
      </c>
      <c r="D22" s="4" t="s">
        <v>619</v>
      </c>
      <c r="E22" s="4" t="s">
        <v>640</v>
      </c>
      <c r="F22" s="4">
        <f>COUNTIFS(Base!$D:$D,D22,Base!$E:$E,"Doutorado",Base!$J:$J,"ATIVA")</f>
        <v>0</v>
      </c>
      <c r="G22" s="4">
        <f>COUNTIFS(Base!$D:$D,D22,Base!$E:$E,"Doutorado",Base!$J:$J,"CADASTRADA")</f>
        <v>0</v>
      </c>
      <c r="H22" s="4">
        <f>COUNTIFS(Base!$D:$D,D22,Base!$E:$E,"Doutorado",Base!$J:$J,"SUSPENSA")</f>
        <v>0</v>
      </c>
      <c r="I22" s="33">
        <v>0</v>
      </c>
      <c r="J22" s="4">
        <f>COUNTIFS(Base!$D:$D,D22,Base!$E:$E,"Doutorado",Base!$I:$I,"CURSO")</f>
        <v>0</v>
      </c>
      <c r="K22" s="4">
        <f>COUNTIFS(Base!$D:$D,D22,Base!$E:$E,"Doutorado",Base!$I:$I,"PRÓ-REITORIA")</f>
        <v>0</v>
      </c>
      <c r="L22" s="4">
        <f>COUNTIFS(Base!$D:$D,D22,Base!$E:$E,"Doutorado",Base!$I:$I,"EMPRESTIMO")</f>
        <v>0</v>
      </c>
      <c r="M22" s="5">
        <f t="shared" si="0"/>
        <v>0</v>
      </c>
    </row>
    <row r="23" spans="2:13" x14ac:dyDescent="0.25">
      <c r="B23" s="3" t="s">
        <v>620</v>
      </c>
      <c r="C23" s="4" t="s">
        <v>231</v>
      </c>
      <c r="D23" s="4" t="s">
        <v>621</v>
      </c>
      <c r="E23" s="4" t="s">
        <v>640</v>
      </c>
      <c r="F23" s="4">
        <f>COUNTIFS(Base!$D:$D,D23,Base!$E:$E,"Doutorado",Base!$J:$J,"ATIVA")</f>
        <v>16</v>
      </c>
      <c r="G23" s="4">
        <f>COUNTIFS(Base!$D:$D,D23,Base!$E:$E,"Doutorado",Base!$J:$J,"CADASTRADA")</f>
        <v>0</v>
      </c>
      <c r="H23" s="4">
        <f>COUNTIFS(Base!$D:$D,D23,Base!$E:$E,"Doutorado",Base!$J:$J,"SUSPENSA")</f>
        <v>2</v>
      </c>
      <c r="I23" s="33">
        <v>0</v>
      </c>
      <c r="J23" s="4">
        <f>COUNTIFS(Base!$D:$D,D23,Base!$E:$E,"Doutorado",Base!$I:$I,"CURSO")</f>
        <v>16</v>
      </c>
      <c r="K23" s="4">
        <f>COUNTIFS(Base!$D:$D,D23,Base!$E:$E,"Doutorado",Base!$I:$I,"PRÓ-REITORIA")</f>
        <v>2</v>
      </c>
      <c r="L23" s="4">
        <f>COUNTIFS(Base!$D:$D,D23,Base!$E:$E,"Doutorado",Base!$I:$I,"EMPRESTIMO")</f>
        <v>0</v>
      </c>
      <c r="M23" s="5">
        <f t="shared" si="0"/>
        <v>18</v>
      </c>
    </row>
    <row r="24" spans="2:13" x14ac:dyDescent="0.25">
      <c r="B24" s="3" t="s">
        <v>622</v>
      </c>
      <c r="C24" s="4" t="s">
        <v>234</v>
      </c>
      <c r="D24" s="4" t="s">
        <v>623</v>
      </c>
      <c r="E24" s="4" t="s">
        <v>640</v>
      </c>
      <c r="F24" s="4">
        <f>COUNTIFS(Base!$D:$D,D24,Base!$E:$E,"Doutorado",Base!$J:$J,"ATIVA")</f>
        <v>12</v>
      </c>
      <c r="G24" s="4">
        <f>COUNTIFS(Base!$D:$D,D24,Base!$E:$E,"Doutorado",Base!$J:$J,"CADASTRADA")</f>
        <v>0</v>
      </c>
      <c r="H24" s="4">
        <f>COUNTIFS(Base!$D:$D,D24,Base!$E:$E,"Doutorado",Base!$J:$J,"SUSPENSA")</f>
        <v>0</v>
      </c>
      <c r="I24" s="33">
        <v>2</v>
      </c>
      <c r="J24" s="4">
        <f>COUNTIFS(Base!$D:$D,D24,Base!$E:$E,"Doutorado",Base!$I:$I,"CURSO")</f>
        <v>12</v>
      </c>
      <c r="K24" s="4">
        <f>COUNTIFS(Base!$D:$D,D24,Base!$E:$E,"Doutorado",Base!$I:$I,"PRÓ-REITORIA")</f>
        <v>0</v>
      </c>
      <c r="L24" s="4">
        <f>COUNTIFS(Base!$D:$D,D24,Base!$E:$E,"Doutorado",Base!$I:$I,"EMPRESTIMO")</f>
        <v>0</v>
      </c>
      <c r="M24" s="5">
        <f t="shared" si="0"/>
        <v>14</v>
      </c>
    </row>
    <row r="25" spans="2:13" x14ac:dyDescent="0.25">
      <c r="B25" s="3" t="s">
        <v>624</v>
      </c>
      <c r="C25" s="4" t="s">
        <v>237</v>
      </c>
      <c r="D25" s="4" t="s">
        <v>625</v>
      </c>
      <c r="E25" s="4" t="s">
        <v>640</v>
      </c>
      <c r="F25" s="4">
        <f>COUNTIFS(Base!$D:$D,D25,Base!$E:$E,"Doutorado",Base!$J:$J,"ATIVA")</f>
        <v>31</v>
      </c>
      <c r="G25" s="4">
        <f>COUNTIFS(Base!$D:$D,D25,Base!$E:$E,"Doutorado",Base!$J:$J,"CADASTRADA")</f>
        <v>0</v>
      </c>
      <c r="H25" s="4">
        <f>COUNTIFS(Base!$D:$D,D25,Base!$E:$E,"Doutorado",Base!$J:$J,"SUSPENSA")</f>
        <v>1</v>
      </c>
      <c r="I25" s="33">
        <v>0</v>
      </c>
      <c r="J25" s="4">
        <f>COUNTIFS(Base!$D:$D,D25,Base!$E:$E,"Doutorado",Base!$I:$I,"CURSO")</f>
        <v>29</v>
      </c>
      <c r="K25" s="4">
        <f>COUNTIFS(Base!$D:$D,D25,Base!$E:$E,"Doutorado",Base!$I:$I,"PRÓ-REITORIA")</f>
        <v>3</v>
      </c>
      <c r="L25" s="4">
        <f>COUNTIFS(Base!$D:$D,D25,Base!$E:$E,"Doutorado",Base!$I:$I,"EMPRESTIMO")</f>
        <v>0</v>
      </c>
      <c r="M25" s="5">
        <f t="shared" si="0"/>
        <v>32</v>
      </c>
    </row>
    <row r="26" spans="2:13" x14ac:dyDescent="0.25">
      <c r="B26" s="3" t="s">
        <v>626</v>
      </c>
      <c r="C26" s="4" t="s">
        <v>568</v>
      </c>
      <c r="D26" s="4" t="s">
        <v>627</v>
      </c>
      <c r="E26" s="4" t="s">
        <v>640</v>
      </c>
      <c r="F26" s="4">
        <f>COUNTIFS(Base!$D:$D,D26,Base!$E:$E,"Doutorado",Base!$J:$J,"ATIVA")</f>
        <v>21</v>
      </c>
      <c r="G26" s="4">
        <f>COUNTIFS(Base!$D:$D,D26,Base!$E:$E,"Doutorado",Base!$J:$J,"CADASTRADA")</f>
        <v>0</v>
      </c>
      <c r="H26" s="4">
        <f>COUNTIFS(Base!$D:$D,D26,Base!$E:$E,"Doutorado",Base!$J:$J,"SUSPENSA")</f>
        <v>0</v>
      </c>
      <c r="I26" s="33">
        <v>0</v>
      </c>
      <c r="J26" s="4">
        <f>COUNTIFS(Base!$D:$D,D26,Base!$E:$E,"Doutorado",Base!$I:$I,"CURSO")</f>
        <v>21</v>
      </c>
      <c r="K26" s="4">
        <f>COUNTIFS(Base!$D:$D,D26,Base!$E:$E,"Doutorado",Base!$I:$I,"PRÓ-REITORIA")</f>
        <v>0</v>
      </c>
      <c r="L26" s="4">
        <f>COUNTIFS(Base!$D:$D,D26,Base!$E:$E,"Doutorado",Base!$I:$I,"EMPRESTIMO")</f>
        <v>0</v>
      </c>
      <c r="M26" s="5">
        <f t="shared" si="0"/>
        <v>21</v>
      </c>
    </row>
    <row r="27" spans="2:13" x14ac:dyDescent="0.25">
      <c r="B27" s="3" t="s">
        <v>628</v>
      </c>
      <c r="C27" s="4" t="s">
        <v>246</v>
      </c>
      <c r="D27" s="4" t="s">
        <v>629</v>
      </c>
      <c r="E27" s="4" t="s">
        <v>640</v>
      </c>
      <c r="F27" s="4">
        <f>COUNTIFS(Base!$D:$D,D27,Base!$E:$E,"Doutorado",Base!$J:$J,"ATIVA")</f>
        <v>12</v>
      </c>
      <c r="G27" s="4">
        <f>COUNTIFS(Base!$D:$D,D27,Base!$E:$E,"Doutorado",Base!$J:$J,"CADASTRADA")</f>
        <v>0</v>
      </c>
      <c r="H27" s="4">
        <f>COUNTIFS(Base!$D:$D,D27,Base!$E:$E,"Doutorado",Base!$J:$J,"SUSPENSA")</f>
        <v>0</v>
      </c>
      <c r="I27" s="33">
        <v>0</v>
      </c>
      <c r="J27" s="4">
        <f>COUNTIFS(Base!$D:$D,D27,Base!$E:$E,"Doutorado",Base!$I:$I,"CURSO")</f>
        <v>12</v>
      </c>
      <c r="K27" s="4">
        <f>COUNTIFS(Base!$D:$D,D27,Base!$E:$E,"Doutorado",Base!$I:$I,"PRÓ-REITORIA")</f>
        <v>0</v>
      </c>
      <c r="L27" s="4">
        <f>COUNTIFS(Base!$D:$D,D27,Base!$E:$E,"Doutorado",Base!$I:$I,"EMPRESTIMO")</f>
        <v>0</v>
      </c>
      <c r="M27" s="5">
        <f t="shared" si="0"/>
        <v>12</v>
      </c>
    </row>
    <row r="28" spans="2:13" x14ac:dyDescent="0.25">
      <c r="B28" s="3" t="s">
        <v>630</v>
      </c>
      <c r="C28" s="4" t="s">
        <v>247</v>
      </c>
      <c r="D28" s="4" t="s">
        <v>631</v>
      </c>
      <c r="E28" s="4" t="s">
        <v>640</v>
      </c>
      <c r="F28" s="4">
        <f>COUNTIFS(Base!$D:$D,D28,Base!$E:$E,"Doutorado",Base!$J:$J,"ATIVA")</f>
        <v>15</v>
      </c>
      <c r="G28" s="4">
        <f>COUNTIFS(Base!$D:$D,D28,Base!$E:$E,"Doutorado",Base!$J:$J,"CADASTRADA")</f>
        <v>0</v>
      </c>
      <c r="H28" s="4">
        <f>COUNTIFS(Base!$D:$D,D28,Base!$E:$E,"Doutorado",Base!$J:$J,"SUSPENSA")</f>
        <v>1</v>
      </c>
      <c r="I28" s="33">
        <v>0</v>
      </c>
      <c r="J28" s="4">
        <f>COUNTIFS(Base!$D:$D,D28,Base!$E:$E,"Doutorado",Base!$I:$I,"CURSO")</f>
        <v>16</v>
      </c>
      <c r="K28" s="4">
        <f>COUNTIFS(Base!$D:$D,D28,Base!$E:$E,"Doutorado",Base!$I:$I,"PRÓ-REITORIA")</f>
        <v>0</v>
      </c>
      <c r="L28" s="4">
        <f>COUNTIFS(Base!$D:$D,D28,Base!$E:$E,"Doutorado",Base!$I:$I,"EMPRESTIMO")</f>
        <v>0</v>
      </c>
      <c r="M28" s="5">
        <f t="shared" si="0"/>
        <v>16</v>
      </c>
    </row>
    <row r="29" spans="2:13" x14ac:dyDescent="0.25">
      <c r="B29" s="3" t="s">
        <v>632</v>
      </c>
      <c r="C29" s="4" t="s">
        <v>252</v>
      </c>
      <c r="D29" s="4" t="s">
        <v>633</v>
      </c>
      <c r="E29" s="4" t="s">
        <v>640</v>
      </c>
      <c r="F29" s="4">
        <f>COUNTIFS(Base!$D:$D,D29,Base!$E:$E,"Doutorado",Base!$J:$J,"ATIVA")</f>
        <v>0</v>
      </c>
      <c r="G29" s="4">
        <f>COUNTIFS(Base!$D:$D,D29,Base!$E:$E,"Doutorado",Base!$J:$J,"CADASTRADA")</f>
        <v>0</v>
      </c>
      <c r="H29" s="4">
        <f>COUNTIFS(Base!$D:$D,D29,Base!$E:$E,"Doutorado",Base!$J:$J,"SUSPENSA")</f>
        <v>0</v>
      </c>
      <c r="I29" s="33">
        <v>0</v>
      </c>
      <c r="J29" s="4">
        <f>COUNTIFS(Base!$D:$D,D29,Base!$E:$E,"Doutorado",Base!$I:$I,"CURSO")</f>
        <v>0</v>
      </c>
      <c r="K29" s="4">
        <f>COUNTIFS(Base!$D:$D,D29,Base!$E:$E,"Doutorado",Base!$I:$I,"PRÓ-REITORIA")</f>
        <v>0</v>
      </c>
      <c r="L29" s="4">
        <f>COUNTIFS(Base!$D:$D,D29,Base!$E:$E,"Doutorado",Base!$I:$I,"EMPRESTIMO")</f>
        <v>0</v>
      </c>
      <c r="M29" s="5">
        <f t="shared" si="0"/>
        <v>0</v>
      </c>
    </row>
    <row r="30" spans="2:13" x14ac:dyDescent="0.25">
      <c r="B30" s="3" t="s">
        <v>634</v>
      </c>
      <c r="C30" s="4" t="s">
        <v>253</v>
      </c>
      <c r="D30" s="4" t="s">
        <v>635</v>
      </c>
      <c r="E30" s="4" t="s">
        <v>640</v>
      </c>
      <c r="F30" s="4">
        <f>COUNTIFS(Base!$D:$D,D30,Base!$E:$E,"Doutorado",Base!$J:$J,"ATIVA")</f>
        <v>10</v>
      </c>
      <c r="G30" s="4">
        <f>COUNTIFS(Base!$D:$D,D30,Base!$E:$E,"Doutorado",Base!$J:$J,"CADASTRADA")</f>
        <v>0</v>
      </c>
      <c r="H30" s="4">
        <f>COUNTIFS(Base!$D:$D,D30,Base!$E:$E,"Doutorado",Base!$J:$J,"SUSPENSA")</f>
        <v>1</v>
      </c>
      <c r="I30" s="33">
        <v>4</v>
      </c>
      <c r="J30" s="4">
        <f>COUNTIFS(Base!$D:$D,D30,Base!$E:$E,"Doutorado",Base!$I:$I,"CURSO")</f>
        <v>10</v>
      </c>
      <c r="K30" s="4">
        <f>COUNTIFS(Base!$D:$D,D30,Base!$E:$E,"Doutorado",Base!$I:$I,"PRÓ-REITORIA")</f>
        <v>1</v>
      </c>
      <c r="L30" s="4">
        <f>COUNTIFS(Base!$D:$D,D30,Base!$E:$E,"Doutorado",Base!$I:$I,"EMPRESTIMO")</f>
        <v>0</v>
      </c>
      <c r="M30" s="5">
        <f t="shared" si="0"/>
        <v>15</v>
      </c>
    </row>
    <row r="31" spans="2:13" x14ac:dyDescent="0.25">
      <c r="B31" s="3" t="s">
        <v>636</v>
      </c>
      <c r="C31" s="4" t="s">
        <v>570</v>
      </c>
      <c r="D31" s="4" t="s">
        <v>637</v>
      </c>
      <c r="E31" s="4" t="s">
        <v>640</v>
      </c>
      <c r="F31" s="4">
        <f>COUNTIFS(Base!$D:$D,D31,Base!$E:$E,"Doutorado",Base!$J:$J,"ATIVA")</f>
        <v>18</v>
      </c>
      <c r="G31" s="4">
        <f>COUNTIFS(Base!$D:$D,D31,Base!$E:$E,"Doutorado",Base!$J:$J,"CADASTRADA")</f>
        <v>0</v>
      </c>
      <c r="H31" s="4">
        <f>COUNTIFS(Base!$D:$D,D31,Base!$E:$E,"Doutorado",Base!$J:$J,"SUSPENSA")</f>
        <v>0</v>
      </c>
      <c r="I31" s="33">
        <v>1</v>
      </c>
      <c r="J31" s="4">
        <f>COUNTIFS(Base!$D:$D,D31,Base!$E:$E,"Doutorado",Base!$I:$I,"CURSO")</f>
        <v>18</v>
      </c>
      <c r="K31" s="4">
        <f>COUNTIFS(Base!$D:$D,D31,Base!$E:$E,"Doutorado",Base!$I:$I,"PRÓ-REITORIA")</f>
        <v>0</v>
      </c>
      <c r="L31" s="4">
        <f>COUNTIFS(Base!$D:$D,D31,Base!$E:$E,"Doutorado",Base!$I:$I,"EMPRESTIMO")</f>
        <v>0</v>
      </c>
      <c r="M31" s="5">
        <f t="shared" si="0"/>
        <v>19</v>
      </c>
    </row>
    <row r="32" spans="2:13" x14ac:dyDescent="0.25">
      <c r="B32" s="3" t="s">
        <v>638</v>
      </c>
      <c r="C32" s="4" t="s">
        <v>571</v>
      </c>
      <c r="D32" s="4" t="s">
        <v>639</v>
      </c>
      <c r="E32" s="4" t="s">
        <v>640</v>
      </c>
      <c r="F32" s="4">
        <f>COUNTIFS(Base!$D:$D,D32,Base!$E:$E,"Doutorado",Base!$J:$J,"ATIVA")</f>
        <v>25</v>
      </c>
      <c r="G32" s="4">
        <f>COUNTIFS(Base!$D:$D,D32,Base!$E:$E,"Doutorado",Base!$J:$J,"CADASTRADA")</f>
        <v>0</v>
      </c>
      <c r="H32" s="4">
        <f>COUNTIFS(Base!$D:$D,D32,Base!$E:$E,"Doutorado",Base!$J:$J,"SUSPENSA")</f>
        <v>0</v>
      </c>
      <c r="I32" s="33">
        <v>0</v>
      </c>
      <c r="J32" s="4">
        <f>COUNTIFS(Base!$D:$D,D32,Base!$E:$E,"Doutorado",Base!$I:$I,"CURSO")</f>
        <v>24</v>
      </c>
      <c r="K32" s="4">
        <f>COUNTIFS(Base!$D:$D,D32,Base!$E:$E,"Doutorado",Base!$I:$I,"PRÓ-REITORIA")</f>
        <v>1</v>
      </c>
      <c r="L32" s="4">
        <f>COUNTIFS(Base!$D:$D,D32,Base!$E:$E,"Doutorado",Base!$I:$I,"EMPRESTIMO")</f>
        <v>0</v>
      </c>
      <c r="M32" s="5">
        <f t="shared" si="0"/>
        <v>25</v>
      </c>
    </row>
    <row r="33" spans="2:13" x14ac:dyDescent="0.25">
      <c r="B33" s="3" t="s">
        <v>641</v>
      </c>
      <c r="C33" s="4" t="s">
        <v>222</v>
      </c>
      <c r="D33" s="4" t="s">
        <v>642</v>
      </c>
      <c r="E33" s="4" t="s">
        <v>662</v>
      </c>
      <c r="F33" s="4">
        <f>COUNTIFS(Base!$D:$D,D33,Base!$E:$E,"Doutorado",Base!$J:$J,"ATIVA")</f>
        <v>0</v>
      </c>
      <c r="G33" s="4">
        <f>COUNTIFS(Base!$D:$D,D33,Base!$E:$E,"Doutorado",Base!$J:$J,"CADASTRADA")</f>
        <v>0</v>
      </c>
      <c r="H33" s="4">
        <f>COUNTIFS(Base!$D:$D,D33,Base!$E:$E,"Doutorado",Base!$J:$J,"SUSPENSA")</f>
        <v>0</v>
      </c>
      <c r="I33" s="33">
        <v>0</v>
      </c>
      <c r="J33" s="4">
        <f>COUNTIFS(Base!$D:$D,D33,Base!$E:$E,"Doutorado",Base!$I:$I,"CURSO")</f>
        <v>0</v>
      </c>
      <c r="K33" s="4">
        <f>COUNTIFS(Base!$D:$D,D33,Base!$E:$E,"Doutorado",Base!$I:$I,"PRÓ-REITORIA")</f>
        <v>0</v>
      </c>
      <c r="L33" s="4">
        <f>COUNTIFS(Base!$D:$D,D33,Base!$E:$E,"Doutorado",Base!$I:$I,"EMPRESTIMO")</f>
        <v>0</v>
      </c>
      <c r="M33" s="5">
        <f t="shared" si="0"/>
        <v>0</v>
      </c>
    </row>
    <row r="34" spans="2:13" x14ac:dyDescent="0.25">
      <c r="B34" s="3" t="s">
        <v>643</v>
      </c>
      <c r="C34" s="4" t="s">
        <v>223</v>
      </c>
      <c r="D34" s="4" t="s">
        <v>644</v>
      </c>
      <c r="E34" s="4" t="s">
        <v>662</v>
      </c>
      <c r="F34" s="4">
        <f>COUNTIFS(Base!$D:$D,D34,Base!$E:$E,"Doutorado",Base!$J:$J,"ATIVA")</f>
        <v>0</v>
      </c>
      <c r="G34" s="4">
        <f>COUNTIFS(Base!$D:$D,D34,Base!$E:$E,"Doutorado",Base!$J:$J,"CADASTRADA")</f>
        <v>0</v>
      </c>
      <c r="H34" s="4">
        <f>COUNTIFS(Base!$D:$D,D34,Base!$E:$E,"Doutorado",Base!$J:$J,"SUSPENSA")</f>
        <v>0</v>
      </c>
      <c r="I34" s="33">
        <v>0</v>
      </c>
      <c r="J34" s="4">
        <f>COUNTIFS(Base!$D:$D,D34,Base!$E:$E,"Doutorado",Base!$I:$I,"CURSO")</f>
        <v>0</v>
      </c>
      <c r="K34" s="4">
        <f>COUNTIFS(Base!$D:$D,D34,Base!$E:$E,"Doutorado",Base!$I:$I,"PRÓ-REITORIA")</f>
        <v>0</v>
      </c>
      <c r="L34" s="4">
        <f>COUNTIFS(Base!$D:$D,D34,Base!$E:$E,"Doutorado",Base!$I:$I,"EMPRESTIMO")</f>
        <v>0</v>
      </c>
      <c r="M34" s="5">
        <f t="shared" si="0"/>
        <v>0</v>
      </c>
    </row>
    <row r="35" spans="2:13" x14ac:dyDescent="0.25">
      <c r="B35" s="3" t="s">
        <v>645</v>
      </c>
      <c r="C35" s="4" t="s">
        <v>239</v>
      </c>
      <c r="D35" s="4" t="s">
        <v>646</v>
      </c>
      <c r="E35" s="4" t="s">
        <v>662</v>
      </c>
      <c r="F35" s="4">
        <f>COUNTIFS(Base!$D:$D,D35,Base!$E:$E,"Doutorado",Base!$J:$J,"ATIVA")</f>
        <v>0</v>
      </c>
      <c r="G35" s="4">
        <f>COUNTIFS(Base!$D:$D,D35,Base!$E:$E,"Doutorado",Base!$J:$J,"CADASTRADA")</f>
        <v>0</v>
      </c>
      <c r="H35" s="4">
        <f>COUNTIFS(Base!$D:$D,D35,Base!$E:$E,"Doutorado",Base!$J:$J,"SUSPENSA")</f>
        <v>0</v>
      </c>
      <c r="I35" s="33">
        <v>0</v>
      </c>
      <c r="J35" s="4">
        <f>COUNTIFS(Base!$D:$D,D35,Base!$E:$E,"Doutorado",Base!$I:$I,"CURSO")</f>
        <v>0</v>
      </c>
      <c r="K35" s="4">
        <f>COUNTIFS(Base!$D:$D,D35,Base!$E:$E,"Doutorado",Base!$I:$I,"PRÓ-REITORIA")</f>
        <v>0</v>
      </c>
      <c r="L35" s="4">
        <f>COUNTIFS(Base!$D:$D,D35,Base!$E:$E,"Doutorado",Base!$I:$I,"EMPRESTIMO")</f>
        <v>0</v>
      </c>
      <c r="M35" s="5">
        <f t="shared" si="0"/>
        <v>0</v>
      </c>
    </row>
    <row r="36" spans="2:13" x14ac:dyDescent="0.25">
      <c r="B36" s="3" t="s">
        <v>647</v>
      </c>
      <c r="C36" s="4" t="s">
        <v>256</v>
      </c>
      <c r="D36" s="4" t="s">
        <v>648</v>
      </c>
      <c r="E36" s="4" t="s">
        <v>662</v>
      </c>
      <c r="F36" s="4">
        <f>COUNTIFS(Base!$D:$D,D36,Base!$E:$E,"Doutorado",Base!$J:$J,"ATIVA")</f>
        <v>0</v>
      </c>
      <c r="G36" s="4">
        <f>COUNTIFS(Base!$D:$D,D36,Base!$E:$E,"Doutorado",Base!$J:$J,"CADASTRADA")</f>
        <v>0</v>
      </c>
      <c r="H36" s="4">
        <f>COUNTIFS(Base!$D:$D,D36,Base!$E:$E,"Doutorado",Base!$J:$J,"SUSPENSA")</f>
        <v>0</v>
      </c>
      <c r="I36" s="33">
        <v>0</v>
      </c>
      <c r="J36" s="4">
        <f>COUNTIFS(Base!$D:$D,D36,Base!$E:$E,"Doutorado",Base!$I:$I,"CURSO")</f>
        <v>0</v>
      </c>
      <c r="K36" s="4">
        <f>COUNTIFS(Base!$D:$D,D36,Base!$E:$E,"Doutorado",Base!$I:$I,"PRÓ-REITORIA")</f>
        <v>0</v>
      </c>
      <c r="L36" s="4">
        <f>COUNTIFS(Base!$D:$D,D36,Base!$E:$E,"Doutorado",Base!$I:$I,"EMPRESTIMO")</f>
        <v>0</v>
      </c>
      <c r="M36" s="5">
        <f t="shared" si="0"/>
        <v>0</v>
      </c>
    </row>
    <row r="37" spans="2:13" x14ac:dyDescent="0.25">
      <c r="B37" s="3" t="s">
        <v>596</v>
      </c>
      <c r="C37" s="4" t="s">
        <v>228</v>
      </c>
      <c r="D37" s="4" t="s">
        <v>649</v>
      </c>
      <c r="E37" s="4" t="s">
        <v>663</v>
      </c>
      <c r="F37" s="4">
        <f>COUNTIFS(Base!$D:$D,D37,Base!$E:$E,"Doutorado",Base!$J:$J,"ATIVA")</f>
        <v>0</v>
      </c>
      <c r="G37" s="4">
        <f>COUNTIFS(Base!$D:$D,D37,Base!$E:$E,"Doutorado",Base!$J:$J,"CADASTRADA")</f>
        <v>0</v>
      </c>
      <c r="H37" s="4">
        <f>COUNTIFS(Base!$D:$D,D37,Base!$E:$E,"Doutorado",Base!$J:$J,"SUSPENSA")</f>
        <v>0</v>
      </c>
      <c r="I37" s="33">
        <v>0</v>
      </c>
      <c r="J37" s="4">
        <f>COUNTIFS(Base!$D:$D,D37,Base!$E:$E,"Doutorado",Base!$I:$I,"CURSO")</f>
        <v>0</v>
      </c>
      <c r="K37" s="4">
        <f>COUNTIFS(Base!$D:$D,D37,Base!$E:$E,"Doutorado",Base!$I:$I,"PRÓ-REITORIA")</f>
        <v>0</v>
      </c>
      <c r="L37" s="4">
        <f>COUNTIFS(Base!$D:$D,D37,Base!$E:$E,"Doutorado",Base!$I:$I,"EMPRESTIMO")</f>
        <v>0</v>
      </c>
      <c r="M37" s="5">
        <f t="shared" si="0"/>
        <v>0</v>
      </c>
    </row>
    <row r="38" spans="2:13" x14ac:dyDescent="0.25">
      <c r="B38" s="3" t="s">
        <v>650</v>
      </c>
      <c r="C38" s="4" t="s">
        <v>236</v>
      </c>
      <c r="D38" s="4" t="s">
        <v>651</v>
      </c>
      <c r="E38" s="4" t="s">
        <v>663</v>
      </c>
      <c r="F38" s="4">
        <f>COUNTIFS(Base!$D:$D,D38,Base!$E:$E,"Doutorado",Base!$J:$J,"ATIVA")</f>
        <v>0</v>
      </c>
      <c r="G38" s="4">
        <f>COUNTIFS(Base!$D:$D,D38,Base!$E:$E,"Doutorado",Base!$J:$J,"CADASTRADA")</f>
        <v>0</v>
      </c>
      <c r="H38" s="4">
        <f>COUNTIFS(Base!$D:$D,D38,Base!$E:$E,"Doutorado",Base!$J:$J,"SUSPENSA")</f>
        <v>0</v>
      </c>
      <c r="I38" s="33">
        <v>0</v>
      </c>
      <c r="J38" s="4">
        <f>COUNTIFS(Base!$D:$D,D38,Base!$E:$E,"Doutorado",Base!$I:$I,"CURSO")</f>
        <v>0</v>
      </c>
      <c r="K38" s="4">
        <f>COUNTIFS(Base!$D:$D,D38,Base!$E:$E,"Doutorado",Base!$I:$I,"PRÓ-REITORIA")</f>
        <v>0</v>
      </c>
      <c r="L38" s="4">
        <f>COUNTIFS(Base!$D:$D,D38,Base!$E:$E,"Doutorado",Base!$I:$I,"EMPRESTIMO")</f>
        <v>0</v>
      </c>
      <c r="M38" s="5">
        <f t="shared" si="0"/>
        <v>0</v>
      </c>
    </row>
    <row r="39" spans="2:13" x14ac:dyDescent="0.25">
      <c r="B39" s="3" t="s">
        <v>600</v>
      </c>
      <c r="C39" s="4" t="s">
        <v>241</v>
      </c>
      <c r="D39" s="4" t="s">
        <v>652</v>
      </c>
      <c r="E39" s="4" t="s">
        <v>663</v>
      </c>
      <c r="F39" s="4">
        <f>COUNTIFS(Base!$D:$D,D39,Base!$E:$E,"Doutorado",Base!$J:$J,"ATIVA")</f>
        <v>0</v>
      </c>
      <c r="G39" s="4">
        <f>COUNTIFS(Base!$D:$D,D39,Base!$E:$E,"Doutorado",Base!$J:$J,"CADASTRADA")</f>
        <v>0</v>
      </c>
      <c r="H39" s="4">
        <f>COUNTIFS(Base!$D:$D,D39,Base!$E:$E,"Doutorado",Base!$J:$J,"SUSPENSA")</f>
        <v>0</v>
      </c>
      <c r="I39" s="33">
        <v>0</v>
      </c>
      <c r="J39" s="4">
        <f>COUNTIFS(Base!$D:$D,D39,Base!$E:$E,"Doutorado",Base!$I:$I,"CURSO")</f>
        <v>0</v>
      </c>
      <c r="K39" s="4">
        <f>COUNTIFS(Base!$D:$D,D39,Base!$E:$E,"Doutorado",Base!$I:$I,"PRÓ-REITORIA")</f>
        <v>0</v>
      </c>
      <c r="L39" s="4">
        <f>COUNTIFS(Base!$D:$D,D39,Base!$E:$E,"Doutorado",Base!$I:$I,"EMPRESTIMO")</f>
        <v>0</v>
      </c>
      <c r="M39" s="5">
        <f t="shared" si="0"/>
        <v>0</v>
      </c>
    </row>
    <row r="40" spans="2:13" x14ac:dyDescent="0.25">
      <c r="B40" s="3" t="s">
        <v>624</v>
      </c>
      <c r="C40" s="4" t="s">
        <v>238</v>
      </c>
      <c r="D40" s="4" t="s">
        <v>653</v>
      </c>
      <c r="E40" s="4" t="s">
        <v>663</v>
      </c>
      <c r="F40" s="4">
        <f>COUNTIFS(Base!$D:$D,D40,Base!$E:$E,"Doutorado",Base!$J:$J,"ATIVA")</f>
        <v>12</v>
      </c>
      <c r="G40" s="4">
        <f>COUNTIFS(Base!$D:$D,D40,Base!$E:$E,"Doutorado",Base!$J:$J,"CADASTRADA")</f>
        <v>0</v>
      </c>
      <c r="H40" s="4">
        <f>COUNTIFS(Base!$D:$D,D40,Base!$E:$E,"Doutorado",Base!$J:$J,"SUSPENSA")</f>
        <v>0</v>
      </c>
      <c r="I40" s="33">
        <v>0</v>
      </c>
      <c r="J40" s="4">
        <f>COUNTIFS(Base!$D:$D,D40,Base!$E:$E,"Doutorado",Base!$I:$I,"CURSO")</f>
        <v>10</v>
      </c>
      <c r="K40" s="4">
        <f>COUNTIFS(Base!$D:$D,D40,Base!$E:$E,"Doutorado",Base!$I:$I,"PRÓ-REITORIA")</f>
        <v>2</v>
      </c>
      <c r="L40" s="4">
        <f>COUNTIFS(Base!$D:$D,D40,Base!$E:$E,"Doutorado",Base!$I:$I,"EMPRESTIMO")</f>
        <v>0</v>
      </c>
      <c r="M40" s="5">
        <f t="shared" si="0"/>
        <v>12</v>
      </c>
    </row>
    <row r="41" spans="2:13" x14ac:dyDescent="0.25">
      <c r="B41" s="3" t="s">
        <v>654</v>
      </c>
      <c r="C41" s="4" t="s">
        <v>250</v>
      </c>
      <c r="D41" s="4" t="s">
        <v>655</v>
      </c>
      <c r="E41" s="4" t="s">
        <v>663</v>
      </c>
      <c r="F41" s="4">
        <f>COUNTIFS(Base!$D:$D,D41,Base!$E:$E,"Doutorado",Base!$J:$J,"ATIVA")</f>
        <v>0</v>
      </c>
      <c r="G41" s="4">
        <f>COUNTIFS(Base!$D:$D,D41,Base!$E:$E,"Doutorado",Base!$J:$J,"CADASTRADA")</f>
        <v>0</v>
      </c>
      <c r="H41" s="4">
        <f>COUNTIFS(Base!$D:$D,D41,Base!$E:$E,"Doutorado",Base!$J:$J,"SUSPENSA")</f>
        <v>0</v>
      </c>
      <c r="I41" s="33">
        <v>0</v>
      </c>
      <c r="J41" s="4">
        <f>COUNTIFS(Base!$D:$D,D41,Base!$E:$E,"Doutorado",Base!$I:$I,"CURSO")</f>
        <v>0</v>
      </c>
      <c r="K41" s="4">
        <f>COUNTIFS(Base!$D:$D,D41,Base!$E:$E,"Doutorado",Base!$I:$I,"PRÓ-REITORIA")</f>
        <v>0</v>
      </c>
      <c r="L41" s="4">
        <f>COUNTIFS(Base!$D:$D,D41,Base!$E:$E,"Doutorado",Base!$I:$I,"EMPRESTIMO")</f>
        <v>0</v>
      </c>
      <c r="M41" s="5">
        <f t="shared" si="0"/>
        <v>0</v>
      </c>
    </row>
    <row r="42" spans="2:13" x14ac:dyDescent="0.25">
      <c r="B42" s="3" t="s">
        <v>656</v>
      </c>
      <c r="C42" s="4" t="s">
        <v>226</v>
      </c>
      <c r="D42" s="4" t="s">
        <v>657</v>
      </c>
      <c r="E42" s="4" t="s">
        <v>663</v>
      </c>
      <c r="F42" s="4">
        <f>COUNTIFS(Base!$D:$D,D42,Base!$E:$E,"Doutorado",Base!$J:$J,"ATIVA")</f>
        <v>14</v>
      </c>
      <c r="G42" s="4">
        <f>COUNTIFS(Base!$D:$D,D42,Base!$E:$E,"Doutorado",Base!$J:$J,"CADASTRADA")</f>
        <v>1</v>
      </c>
      <c r="H42" s="4">
        <f>COUNTIFS(Base!$D:$D,D42,Base!$E:$E,"Doutorado",Base!$J:$J,"SUSPENSA")</f>
        <v>0</v>
      </c>
      <c r="I42" s="33">
        <v>0</v>
      </c>
      <c r="J42" s="4">
        <f>COUNTIFS(Base!$D:$D,D42,Base!$E:$E,"Doutorado",Base!$I:$I,"CURSO")</f>
        <v>15</v>
      </c>
      <c r="K42" s="4">
        <f>COUNTIFS(Base!$D:$D,D42,Base!$E:$E,"Doutorado",Base!$I:$I,"PRÓ-REITORIA")</f>
        <v>0</v>
      </c>
      <c r="L42" s="4">
        <f>COUNTIFS(Base!$D:$D,D42,Base!$E:$E,"Doutorado",Base!$I:$I,"EMPRESTIMO")</f>
        <v>0</v>
      </c>
      <c r="M42" s="5">
        <f t="shared" si="0"/>
        <v>15</v>
      </c>
    </row>
    <row r="43" spans="2:13" x14ac:dyDescent="0.25">
      <c r="B43" s="3" t="s">
        <v>658</v>
      </c>
      <c r="C43" s="4" t="s">
        <v>230</v>
      </c>
      <c r="D43" s="4" t="s">
        <v>659</v>
      </c>
      <c r="E43" s="4" t="s">
        <v>663</v>
      </c>
      <c r="F43" s="4">
        <f>COUNTIFS(Base!$D:$D,D43,Base!$E:$E,"Doutorado",Base!$J:$J,"ATIVA")</f>
        <v>14</v>
      </c>
      <c r="G43" s="4">
        <f>COUNTIFS(Base!$D:$D,D43,Base!$E:$E,"Doutorado",Base!$J:$J,"CADASTRADA")</f>
        <v>0</v>
      </c>
      <c r="H43" s="4">
        <f>COUNTIFS(Base!$D:$D,D43,Base!$E:$E,"Doutorado",Base!$J:$J,"SUSPENSA")</f>
        <v>0</v>
      </c>
      <c r="I43" s="33">
        <v>0</v>
      </c>
      <c r="J43" s="4">
        <f>COUNTIFS(Base!$D:$D,D43,Base!$E:$E,"Doutorado",Base!$I:$I,"CURSO")</f>
        <v>14</v>
      </c>
      <c r="K43" s="4">
        <f>COUNTIFS(Base!$D:$D,D43,Base!$E:$E,"Doutorado",Base!$I:$I,"PRÓ-REITORIA")</f>
        <v>0</v>
      </c>
      <c r="L43" s="4">
        <f>COUNTIFS(Base!$D:$D,D43,Base!$E:$E,"Doutorado",Base!$I:$I,"EMPRESTIMO")</f>
        <v>0</v>
      </c>
      <c r="M43" s="5">
        <f t="shared" si="0"/>
        <v>14</v>
      </c>
    </row>
    <row r="44" spans="2:13" x14ac:dyDescent="0.25">
      <c r="B44" s="3" t="s">
        <v>660</v>
      </c>
      <c r="C44" s="4" t="s">
        <v>255</v>
      </c>
      <c r="D44" s="4" t="s">
        <v>661</v>
      </c>
      <c r="E44" s="4" t="s">
        <v>663</v>
      </c>
      <c r="F44" s="4">
        <f>COUNTIFS(Base!$D:$D,D44,Base!$E:$E,"Doutorado",Base!$J:$J,"ATIVA")</f>
        <v>14</v>
      </c>
      <c r="G44" s="4">
        <f>COUNTIFS(Base!$D:$D,D44,Base!$E:$E,"Doutorado",Base!$J:$J,"CADASTRADA")</f>
        <v>0</v>
      </c>
      <c r="H44" s="4">
        <f>COUNTIFS(Base!$D:$D,D44,Base!$E:$E,"Doutorado",Base!$J:$J,"SUSPENSA")</f>
        <v>0</v>
      </c>
      <c r="I44" s="33">
        <v>1</v>
      </c>
      <c r="J44" s="4">
        <f>COUNTIFS(Base!$D:$D,D44,Base!$E:$E,"Doutorado",Base!$I:$I,"CURSO")</f>
        <v>14</v>
      </c>
      <c r="K44" s="4">
        <f>COUNTIFS(Base!$D:$D,D44,Base!$E:$E,"Doutorado",Base!$I:$I,"PRÓ-REITORIA")</f>
        <v>0</v>
      </c>
      <c r="L44" s="4">
        <f>COUNTIFS(Base!$D:$D,D44,Base!$E:$E,"Doutorado",Base!$I:$I,"EMPRESTIMO")</f>
        <v>0</v>
      </c>
      <c r="M44" s="5">
        <f t="shared" si="0"/>
        <v>15</v>
      </c>
    </row>
    <row r="45" spans="2:13" ht="15.75" thickBot="1" x14ac:dyDescent="0.3">
      <c r="B45" s="14" t="s">
        <v>3561</v>
      </c>
      <c r="C45" s="6" t="s">
        <v>3562</v>
      </c>
      <c r="D45" s="6" t="s">
        <v>3372</v>
      </c>
      <c r="E45" s="6" t="s">
        <v>663</v>
      </c>
      <c r="F45" s="6">
        <f>COUNTIFS(Base!$D:$D,D45,Base!$E:$E,"Doutorado",Base!$J:$J,"ATIVA")</f>
        <v>0</v>
      </c>
      <c r="G45" s="6">
        <f>COUNTIFS(Base!$D:$D,D45,Base!$E:$E,"Doutorado",Base!$J:$J,"CADASTRADA")</f>
        <v>0</v>
      </c>
      <c r="H45" s="6">
        <f>COUNTIFS(Base!$D:$D,D45,Base!$E:$E,"Doutorado",Base!$J:$J,"SUSPENSA")</f>
        <v>0</v>
      </c>
      <c r="I45" s="34">
        <v>0</v>
      </c>
      <c r="J45" s="6">
        <f>COUNTIFS(Base!$D:$D,D45,Base!$E:$E,"Doutorado",Base!$I:$I,"CURSO")</f>
        <v>0</v>
      </c>
      <c r="K45" s="6">
        <f>COUNTIFS(Base!$D:$D,D45,Base!$E:$E,"Doutorado",Base!$I:$I,"PRÓ-REITORIA")</f>
        <v>0</v>
      </c>
      <c r="L45" s="6">
        <f>COUNTIFS(Base!$D:$D,D45,Base!$E:$E,"Doutorado",Base!$I:$I,"EMPRESTIMO")</f>
        <v>0</v>
      </c>
      <c r="M45" s="7">
        <f t="shared" ref="M45" si="1">SUM(F45:I45)</f>
        <v>0</v>
      </c>
    </row>
  </sheetData>
  <autoFilter ref="B1:M45" xr:uid="{00000000-0009-0000-0000-000003000000}"/>
  <conditionalFormatting sqref="I2:I45">
    <cfRule type="cellIs" dxfId="2" priority="3" operator="greaterThan">
      <formula>0</formula>
    </cfRule>
  </conditionalFormatting>
  <conditionalFormatting sqref="K2:K45">
    <cfRule type="cellIs" dxfId="1" priority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4"/>
  <sheetViews>
    <sheetView zoomScaleNormal="100" workbookViewId="0">
      <pane ySplit="2" topLeftCell="A3" activePane="bottomLeft" state="frozen"/>
      <selection pane="bottomLeft" activeCell="B3" sqref="B3"/>
    </sheetView>
  </sheetViews>
  <sheetFormatPr defaultRowHeight="15" x14ac:dyDescent="0.25"/>
  <cols>
    <col min="1" max="1" width="5.85546875" customWidth="1"/>
    <col min="2" max="2" width="41.28515625" bestFit="1" customWidth="1"/>
    <col min="3" max="3" width="14.28515625" customWidth="1"/>
    <col min="4" max="5" width="12.28515625" customWidth="1"/>
    <col min="7" max="7" width="11.7109375" bestFit="1" customWidth="1"/>
    <col min="8" max="8" width="7.7109375" bestFit="1" customWidth="1"/>
    <col min="10" max="10" width="11.7109375" bestFit="1" customWidth="1"/>
    <col min="11" max="11" width="7.7109375" bestFit="1" customWidth="1"/>
    <col min="13" max="13" width="39.42578125" bestFit="1" customWidth="1"/>
    <col min="14" max="14" width="11" bestFit="1" customWidth="1"/>
    <col min="15" max="15" width="10.42578125" bestFit="1" customWidth="1"/>
    <col min="16" max="17" width="10.7109375" bestFit="1" customWidth="1"/>
    <col min="18" max="18" width="8.7109375" bestFit="1" customWidth="1"/>
    <col min="19" max="19" width="22.85546875" bestFit="1" customWidth="1"/>
    <col min="21" max="21" width="12.7109375" bestFit="1" customWidth="1"/>
  </cols>
  <sheetData>
    <row r="1" spans="2:20" s="1" customFormat="1" ht="21" x14ac:dyDescent="0.35">
      <c r="B1" s="42" t="s">
        <v>1</v>
      </c>
      <c r="C1" s="44" t="s">
        <v>664</v>
      </c>
      <c r="D1" s="44" t="s">
        <v>576</v>
      </c>
      <c r="E1" s="46" t="s">
        <v>977</v>
      </c>
      <c r="F1" s="39" t="s">
        <v>258</v>
      </c>
      <c r="G1" s="39"/>
      <c r="H1" s="39"/>
      <c r="I1" s="40" t="s">
        <v>517</v>
      </c>
      <c r="J1" s="40"/>
      <c r="K1" s="41"/>
      <c r="M1" s="36" t="s">
        <v>4811</v>
      </c>
      <c r="N1" s="37"/>
      <c r="O1" s="37"/>
      <c r="P1" s="37"/>
      <c r="Q1" s="37"/>
      <c r="R1" s="37"/>
      <c r="S1" s="38"/>
    </row>
    <row r="2" spans="2:20" x14ac:dyDescent="0.25">
      <c r="B2" s="43"/>
      <c r="C2" s="45"/>
      <c r="D2" s="45"/>
      <c r="E2" s="47"/>
      <c r="F2" s="15" t="s">
        <v>682</v>
      </c>
      <c r="G2" s="15" t="s">
        <v>671</v>
      </c>
      <c r="H2" s="15" t="s">
        <v>675</v>
      </c>
      <c r="I2" s="15" t="s">
        <v>682</v>
      </c>
      <c r="J2" s="15" t="s">
        <v>671</v>
      </c>
      <c r="K2" s="2" t="s">
        <v>675</v>
      </c>
      <c r="M2" s="23" t="s">
        <v>4812</v>
      </c>
      <c r="N2" s="15" t="s">
        <v>1</v>
      </c>
      <c r="O2" s="15" t="s">
        <v>4813</v>
      </c>
      <c r="P2" s="15" t="s">
        <v>2</v>
      </c>
      <c r="Q2" s="15" t="s">
        <v>259</v>
      </c>
      <c r="R2" s="15" t="s">
        <v>706</v>
      </c>
      <c r="S2" s="2" t="s">
        <v>4872</v>
      </c>
    </row>
    <row r="3" spans="2:20" x14ac:dyDescent="0.25">
      <c r="B3" s="3" t="s">
        <v>577</v>
      </c>
      <c r="C3" s="4" t="s">
        <v>232</v>
      </c>
      <c r="D3" s="4" t="s">
        <v>578</v>
      </c>
      <c r="E3" s="16">
        <v>4</v>
      </c>
      <c r="F3" s="4">
        <f>VLOOKUP(D3,'Programas-Mestrado'!$D:$J,7,0)</f>
        <v>9</v>
      </c>
      <c r="G3" s="4">
        <f>VLOOKUP(D3,'Programas-Mestrado'!D:L,9,0)</f>
        <v>0</v>
      </c>
      <c r="H3" s="4">
        <f>VLOOKUP(D3,'Programas-Mestrado'!$D$2:$L$48,6,0)</f>
        <v>0</v>
      </c>
      <c r="I3" s="4">
        <f>VLOOKUP(D3,'Programas-Doutorado'!$D:$J,7,0)</f>
        <v>12</v>
      </c>
      <c r="J3" s="4">
        <f>IFERROR(VLOOKUP(D3,'Programas-Doutorado'!$D:$L,9,0),0)</f>
        <v>0</v>
      </c>
      <c r="K3" s="5">
        <f>IFERROR(VLOOKUP(D3,'Programas-Doutorado'!$D$2:$L$45,6,0),0)</f>
        <v>0</v>
      </c>
      <c r="M3" s="3" t="str">
        <f t="array" ref="M3">IF(ROWS(Base!$1:1)&gt;COUNTIF(Base!$I:$I,"PRÓ-REITORIA"),"",INDEX(Base!$A:$A,SMALL(IF(Base!$I:$I="PRÓ-REITORIA",ROW(Base!$A:$A),FALSE),ROWS(Base!$1:1))))</f>
        <v>HELOISA MAXIMO RIBEIRO</v>
      </c>
      <c r="N3" s="4" t="str">
        <f>IFERROR(VLOOKUP(M3,Base!$A:$D,4,0),"")</f>
        <v>PIPGCF</v>
      </c>
      <c r="O3" s="4" t="str">
        <f>IFERROR(VLOOKUP(M3,Base!$A:$E,5,0),"")</f>
        <v>Mestrado</v>
      </c>
      <c r="P3" s="24">
        <f>IFERROR(VLOOKUP(M3,Base!$A:$F,6,0),"")</f>
        <v>45017</v>
      </c>
      <c r="Q3" s="24">
        <f>IFERROR(VLOOKUP(M3,Base!$A:$G,7,0),"")</f>
        <v>45716</v>
      </c>
      <c r="R3" s="24">
        <f>IFERROR(EDATE(Q3,1),"")</f>
        <v>45744</v>
      </c>
      <c r="S3" s="25" t="str">
        <f>IFERROR(MIN(VLOOKUP(T3,Base!$P:$P,2,0),R3),"")</f>
        <v/>
      </c>
      <c r="T3" s="27" t="str">
        <f>N3&amp;O3</f>
        <v>PIPGCFMestrado</v>
      </c>
    </row>
    <row r="4" spans="2:20" x14ac:dyDescent="0.25">
      <c r="B4" s="3" t="s">
        <v>579</v>
      </c>
      <c r="C4" s="4" t="s">
        <v>233</v>
      </c>
      <c r="D4" s="4" t="s">
        <v>580</v>
      </c>
      <c r="E4" s="16">
        <v>5</v>
      </c>
      <c r="F4" s="4">
        <f>VLOOKUP(D4,'Programas-Mestrado'!$D:$J,7,0)</f>
        <v>11</v>
      </c>
      <c r="G4" s="4">
        <f>VLOOKUP(D4,'Programas-Mestrado'!D:L,9,0)</f>
        <v>0</v>
      </c>
      <c r="H4" s="4">
        <f>VLOOKUP(D4,'Programas-Mestrado'!$D$2:$L$48,6,0)</f>
        <v>0</v>
      </c>
      <c r="I4" s="4">
        <f>VLOOKUP(D4,'Programas-Doutorado'!$D:$J,7,0)</f>
        <v>14</v>
      </c>
      <c r="J4" s="4">
        <f>IFERROR(VLOOKUP(D4,'Programas-Doutorado'!$D:$L,9,0),0)</f>
        <v>0</v>
      </c>
      <c r="K4" s="5">
        <f>IFERROR(VLOOKUP(D4,'Programas-Doutorado'!$D$2:$L$45,6,0),0)</f>
        <v>0</v>
      </c>
      <c r="M4" s="3" t="str">
        <f t="array" ref="M4">IF(ROWS(Base!$1:2)&gt;COUNTIF(Base!$I:$I,"PRÓ-REITORIA"),"",INDEX(Base!$A:$A,SMALL(IF(Base!$I:$I="PRÓ-REITORIA",ROW(Base!$A:$A),FALSE),ROWS(Base!$1:2))))</f>
        <v>AMILTON ROSA DE LIMA</v>
      </c>
      <c r="N4" s="4" t="str">
        <f>IFERROR(VLOOKUP(M4,Base!$A:$D,4,0),"")</f>
        <v>PPGAS</v>
      </c>
      <c r="O4" s="4" t="str">
        <f>IFERROR(VLOOKUP(M4,Base!$A:$E,5,0),"")</f>
        <v>Doutorado</v>
      </c>
      <c r="P4" s="24">
        <f>IFERROR(VLOOKUP(M4,Base!$A:$F,6,0),"")</f>
        <v>45170</v>
      </c>
      <c r="Q4" s="24">
        <f>IFERROR(VLOOKUP(M4,Base!$A:$G,7,0),"")</f>
        <v>46507</v>
      </c>
      <c r="R4" s="24">
        <f t="shared" ref="R4:R36" si="0">IFERROR(EDATE(Q4,1),"")</f>
        <v>46537</v>
      </c>
      <c r="S4" s="25" t="str">
        <f>IFERROR(MIN(VLOOKUP(T4,Base!$P:$P,2,0),R4),"")</f>
        <v/>
      </c>
      <c r="T4" s="27" t="str">
        <f t="shared" ref="T4:T54" si="1">N4&amp;O4</f>
        <v>PPGASDoutorado</v>
      </c>
    </row>
    <row r="5" spans="2:20" x14ac:dyDescent="0.25">
      <c r="B5" s="3" t="s">
        <v>581</v>
      </c>
      <c r="C5" s="4" t="s">
        <v>235</v>
      </c>
      <c r="D5" s="4" t="s">
        <v>582</v>
      </c>
      <c r="E5" s="16">
        <v>4</v>
      </c>
      <c r="F5" s="4">
        <f>VLOOKUP(D5,'Programas-Mestrado'!$D:$J,7,0)</f>
        <v>11</v>
      </c>
      <c r="G5" s="4">
        <f>VLOOKUP(D5,'Programas-Mestrado'!D:L,9,0)</f>
        <v>0</v>
      </c>
      <c r="H5" s="4">
        <f>VLOOKUP(D5,'Programas-Mestrado'!$D$2:$L$48,6,0)</f>
        <v>0</v>
      </c>
      <c r="I5" s="4">
        <f>VLOOKUP(D5,'Programas-Doutorado'!$D:$J,7,0)</f>
        <v>21</v>
      </c>
      <c r="J5" s="4">
        <f>IFERROR(VLOOKUP(D5,'Programas-Doutorado'!$D:$L,9,0),0)</f>
        <v>0</v>
      </c>
      <c r="K5" s="5">
        <f>IFERROR(VLOOKUP(D5,'Programas-Doutorado'!$D$2:$L$45,6,0),0)</f>
        <v>3</v>
      </c>
      <c r="M5" s="3" t="str">
        <f t="array" ref="M5">IF(ROWS(Base!$1:3)&gt;COUNTIF(Base!$I:$I,"PRÓ-REITORIA"),"",INDEX(Base!$A:$A,SMALL(IF(Base!$I:$I="PRÓ-REITORIA",ROW(Base!$A:$A),FALSE),ROWS(Base!$1:3))))</f>
        <v>REBECA VIEIRA DE LIMA</v>
      </c>
      <c r="N5" s="4" t="str">
        <f>IFERROR(VLOOKUP(M5,Base!$A:$D,4,0),"")</f>
        <v>PPGBiotec</v>
      </c>
      <c r="O5" s="4" t="str">
        <f>IFERROR(VLOOKUP(M5,Base!$A:$E,5,0),"")</f>
        <v>Doutorado</v>
      </c>
      <c r="P5" s="24">
        <f>IFERROR(VLOOKUP(M5,Base!$A:$F,6,0),"")</f>
        <v>45261</v>
      </c>
      <c r="Q5" s="24">
        <f>IFERROR(VLOOKUP(M5,Base!$A:$G,7,0),"")</f>
        <v>46721</v>
      </c>
      <c r="R5" s="24">
        <f t="shared" si="0"/>
        <v>46751</v>
      </c>
      <c r="S5" s="25" t="str">
        <f>IFERROR(MIN(VLOOKUP(T5,Base!$P:$P,2,0),R5),"")</f>
        <v/>
      </c>
      <c r="T5" s="27" t="str">
        <f t="shared" si="1"/>
        <v>PPGBiotecDoutorado</v>
      </c>
    </row>
    <row r="6" spans="2:20" x14ac:dyDescent="0.25">
      <c r="B6" s="3" t="s">
        <v>584</v>
      </c>
      <c r="C6" s="4" t="s">
        <v>240</v>
      </c>
      <c r="D6" s="4" t="s">
        <v>585</v>
      </c>
      <c r="E6" s="16">
        <v>5</v>
      </c>
      <c r="F6" s="4">
        <f>VLOOKUP(D6,'Programas-Mestrado'!$D:$J,7,0)</f>
        <v>9</v>
      </c>
      <c r="G6" s="4">
        <f>VLOOKUP(D6,'Programas-Mestrado'!D:L,9,0)</f>
        <v>0</v>
      </c>
      <c r="H6" s="4">
        <f>VLOOKUP(D6,'Programas-Mestrado'!$D$2:$L$48,6,0)</f>
        <v>2</v>
      </c>
      <c r="I6" s="4">
        <f>VLOOKUP(D6,'Programas-Doutorado'!$D:$J,7,0)</f>
        <v>13</v>
      </c>
      <c r="J6" s="4">
        <f>IFERROR(VLOOKUP(D6,'Programas-Doutorado'!$D:$L,9,0),0)</f>
        <v>0</v>
      </c>
      <c r="K6" s="5">
        <f>IFERROR(VLOOKUP(D6,'Programas-Doutorado'!$D$2:$L$45,6,0),0)</f>
        <v>1</v>
      </c>
      <c r="M6" s="3" t="str">
        <f t="array" ref="M6">IF(ROWS(Base!$1:4)&gt;COUNTIF(Base!$I:$I,"PRÓ-REITORIA"),"",INDEX(Base!$A:$A,SMALL(IF(Base!$I:$I="PRÓ-REITORIA",ROW(Base!$A:$A),FALSE),ROWS(Base!$1:4))))</f>
        <v>MOHAMMADSADEGH JOSHAN</v>
      </c>
      <c r="N6" s="4" t="str">
        <f>IFERROR(VLOOKUP(M6,Base!$A:$D,4,0),"")</f>
        <v>PPGCC</v>
      </c>
      <c r="O6" s="4" t="str">
        <f>IFERROR(VLOOKUP(M6,Base!$A:$E,5,0),"")</f>
        <v>Mestrado</v>
      </c>
      <c r="P6" s="24">
        <f>IFERROR(VLOOKUP(M6,Base!$A:$F,6,0),"")</f>
        <v>45078</v>
      </c>
      <c r="Q6" s="24">
        <f>IFERROR(VLOOKUP(M6,Base!$A:$G,7,0),"")</f>
        <v>45808</v>
      </c>
      <c r="R6" s="24">
        <f t="shared" si="0"/>
        <v>45838</v>
      </c>
      <c r="S6" s="25" t="str">
        <f>IFERROR(MIN(VLOOKUP(T6,Base!$P:$P,2,0),R6),"")</f>
        <v/>
      </c>
      <c r="T6" s="27" t="str">
        <f t="shared" si="1"/>
        <v>PPGCCMestrado</v>
      </c>
    </row>
    <row r="7" spans="2:20" x14ac:dyDescent="0.25">
      <c r="B7" s="3" t="s">
        <v>586</v>
      </c>
      <c r="C7" s="4" t="s">
        <v>569</v>
      </c>
      <c r="D7" s="4" t="s">
        <v>587</v>
      </c>
      <c r="E7" s="16">
        <v>7</v>
      </c>
      <c r="F7" s="4">
        <f>VLOOKUP(D7,'Programas-Mestrado'!$D:$J,7,0)</f>
        <v>15</v>
      </c>
      <c r="G7" s="4">
        <f>VLOOKUP(D7,'Programas-Mestrado'!D:L,9,0)</f>
        <v>0</v>
      </c>
      <c r="H7" s="4">
        <f>VLOOKUP(D7,'Programas-Mestrado'!$D$2:$L$48,6,0)</f>
        <v>0</v>
      </c>
      <c r="I7" s="4">
        <f>VLOOKUP(D7,'Programas-Doutorado'!$D:$J,7,0)</f>
        <v>32</v>
      </c>
      <c r="J7" s="4">
        <f>IFERROR(VLOOKUP(D7,'Programas-Doutorado'!$D:$L,9,0),0)</f>
        <v>0</v>
      </c>
      <c r="K7" s="5">
        <f>IFERROR(VLOOKUP(D7,'Programas-Doutorado'!$D$2:$L$45,6,0),0)</f>
        <v>0</v>
      </c>
      <c r="M7" s="3" t="str">
        <f t="array" ref="M7">IF(ROWS(Base!$1:5)&gt;COUNTIF(Base!$I:$I,"PRÓ-REITORIA"),"",INDEX(Base!$A:$A,SMALL(IF(Base!$I:$I="PRÓ-REITORIA",ROW(Base!$A:$A),FALSE),ROWS(Base!$1:5))))</f>
        <v>RAFAEL TOFOLI SEREICIKAS</v>
      </c>
      <c r="N7" s="4" t="str">
        <f>IFERROR(VLOOKUP(M7,Base!$A:$D,4,0),"")</f>
        <v>PPGCC</v>
      </c>
      <c r="O7" s="4" t="str">
        <f>IFERROR(VLOOKUP(M7,Base!$A:$E,5,0),"")</f>
        <v>Mestrado</v>
      </c>
      <c r="P7" s="24">
        <f>IFERROR(VLOOKUP(M7,Base!$A:$F,6,0),"")</f>
        <v>45047</v>
      </c>
      <c r="Q7" s="24">
        <f>IFERROR(VLOOKUP(M7,Base!$A:$G,7,0),"")</f>
        <v>45777</v>
      </c>
      <c r="R7" s="24">
        <f t="shared" si="0"/>
        <v>45807</v>
      </c>
      <c r="S7" s="25" t="str">
        <f>IFERROR(MIN(VLOOKUP(T7,Base!$P:$P,2,0),R7),"")</f>
        <v/>
      </c>
      <c r="T7" s="27" t="str">
        <f t="shared" si="1"/>
        <v>PPGCCMestrado</v>
      </c>
    </row>
    <row r="8" spans="2:20" x14ac:dyDescent="0.25">
      <c r="B8" s="3" t="s">
        <v>588</v>
      </c>
      <c r="C8" s="4" t="s">
        <v>249</v>
      </c>
      <c r="D8" s="4" t="s">
        <v>589</v>
      </c>
      <c r="E8" s="16">
        <v>5</v>
      </c>
      <c r="F8" s="4">
        <f>VLOOKUP(D8,'Programas-Mestrado'!$D:$J,7,0)</f>
        <v>8</v>
      </c>
      <c r="G8" s="4">
        <f>VLOOKUP(D8,'Programas-Mestrado'!D:L,9,0)</f>
        <v>0</v>
      </c>
      <c r="H8" s="4">
        <f>VLOOKUP(D8,'Programas-Mestrado'!$D$2:$L$48,6,0)</f>
        <v>0</v>
      </c>
      <c r="I8" s="4">
        <f>VLOOKUP(D8,'Programas-Doutorado'!$D:$J,7,0)</f>
        <v>11</v>
      </c>
      <c r="J8" s="4">
        <f>IFERROR(VLOOKUP(D8,'Programas-Doutorado'!$D:$L,9,0),0)</f>
        <v>0</v>
      </c>
      <c r="K8" s="5">
        <f>IFERROR(VLOOKUP(D8,'Programas-Doutorado'!$D$2:$L$45,6,0),0)</f>
        <v>3</v>
      </c>
      <c r="M8" s="3" t="str">
        <f t="array" ref="M8">IF(ROWS(Base!$1:6)&gt;COUNTIF(Base!$I:$I,"PRÓ-REITORIA"),"",INDEX(Base!$A:$A,SMALL(IF(Base!$I:$I="PRÓ-REITORIA",ROW(Base!$A:$A),FALSE),ROWS(Base!$1:6))))</f>
        <v>REBECA SILVA DE OLIVEIRA</v>
      </c>
      <c r="N8" s="4" t="str">
        <f>IFERROR(VLOOKUP(M8,Base!$A:$D,4,0),"")</f>
        <v>PPGCI</v>
      </c>
      <c r="O8" s="4" t="str">
        <f>IFERROR(VLOOKUP(M8,Base!$A:$E,5,0),"")</f>
        <v>Mestrado</v>
      </c>
      <c r="P8" s="24">
        <f>IFERROR(VLOOKUP(M8,Base!$A:$F,6,0),"")</f>
        <v>45413</v>
      </c>
      <c r="Q8" s="24">
        <f>IFERROR(VLOOKUP(M8,Base!$A:$G,7,0),"")</f>
        <v>46142</v>
      </c>
      <c r="R8" s="24">
        <f t="shared" si="0"/>
        <v>46172</v>
      </c>
      <c r="S8" s="25" t="str">
        <f>IFERROR(MIN(VLOOKUP(T8,Base!$P:$P,2,0),R8),"")</f>
        <v/>
      </c>
      <c r="T8" s="27" t="str">
        <f t="shared" si="1"/>
        <v>PPGCIMestrado</v>
      </c>
    </row>
    <row r="9" spans="2:20" x14ac:dyDescent="0.25">
      <c r="B9" s="3" t="s">
        <v>590</v>
      </c>
      <c r="C9" s="4" t="s">
        <v>251</v>
      </c>
      <c r="D9" s="4" t="s">
        <v>591</v>
      </c>
      <c r="E9" s="16">
        <v>4</v>
      </c>
      <c r="F9" s="4">
        <f>VLOOKUP(D9,'Programas-Mestrado'!$D:$J,7,0)</f>
        <v>5</v>
      </c>
      <c r="G9" s="4">
        <f>VLOOKUP(D9,'Programas-Mestrado'!D:L,9,0)</f>
        <v>0</v>
      </c>
      <c r="H9" s="4">
        <f>VLOOKUP(D9,'Programas-Mestrado'!$D$2:$L$48,6,0)</f>
        <v>0</v>
      </c>
      <c r="I9" s="4">
        <f>VLOOKUP(D9,'Programas-Doutorado'!$D:$J,7,0)</f>
        <v>0</v>
      </c>
      <c r="J9" s="4">
        <f>IFERROR(VLOOKUP(D9,'Programas-Doutorado'!$D:$L,9,0),0)</f>
        <v>0</v>
      </c>
      <c r="K9" s="35">
        <f>IFERROR(VLOOKUP(D9,'Programas-Doutorado'!$D$2:$L$45,6,0),0)</f>
        <v>0</v>
      </c>
      <c r="M9" s="3" t="str">
        <f t="array" ref="M9">IF(ROWS(Base!$1:7)&gt;COUNTIF(Base!$I:$I,"PRÓ-REITORIA"),"",INDEX(Base!$A:$A,SMALL(IF(Base!$I:$I="PRÓ-REITORIA",ROW(Base!$A:$A),FALSE),ROWS(Base!$1:7))))</f>
        <v>LETICIA MARIA LEDA</v>
      </c>
      <c r="N9" s="4" t="str">
        <f>IFERROR(VLOOKUP(M9,Base!$A:$D,4,0),"")</f>
        <v>PPGE</v>
      </c>
      <c r="O9" s="4" t="str">
        <f>IFERROR(VLOOKUP(M9,Base!$A:$E,5,0),"")</f>
        <v>Mestrado</v>
      </c>
      <c r="P9" s="24">
        <f>IFERROR(VLOOKUP(M9,Base!$A:$F,6,0),"")</f>
        <v>45047</v>
      </c>
      <c r="Q9" s="24">
        <f>IFERROR(VLOOKUP(M9,Base!$A:$G,7,0),"")</f>
        <v>45777</v>
      </c>
      <c r="R9" s="24">
        <f t="shared" si="0"/>
        <v>45807</v>
      </c>
      <c r="S9" s="25" t="str">
        <f>IFERROR(MIN(VLOOKUP(T9,Base!$P:$P,2,0),R9),"")</f>
        <v/>
      </c>
      <c r="T9" s="27" t="str">
        <f t="shared" si="1"/>
        <v>PPGEMestrado</v>
      </c>
    </row>
    <row r="10" spans="2:20" x14ac:dyDescent="0.25">
      <c r="B10" s="3" t="s">
        <v>592</v>
      </c>
      <c r="C10" s="4" t="s">
        <v>257</v>
      </c>
      <c r="D10" s="4" t="s">
        <v>593</v>
      </c>
      <c r="E10" s="16">
        <v>5</v>
      </c>
      <c r="F10" s="4">
        <f>VLOOKUP(D10,'Programas-Mestrado'!$D:$J,7,0)</f>
        <v>8</v>
      </c>
      <c r="G10" s="4">
        <f>VLOOKUP(D10,'Programas-Mestrado'!D:L,9,0)</f>
        <v>0</v>
      </c>
      <c r="H10" s="4">
        <f>VLOOKUP(D10,'Programas-Mestrado'!$D$2:$L$48,6,0)</f>
        <v>0</v>
      </c>
      <c r="I10" s="4">
        <f>VLOOKUP(D10,'Programas-Doutorado'!$D:$J,7,0)</f>
        <v>14</v>
      </c>
      <c r="J10" s="4">
        <f>IFERROR(VLOOKUP(D10,'Programas-Doutorado'!$D:$L,9,0),0)</f>
        <v>0</v>
      </c>
      <c r="K10" s="5">
        <f>IFERROR(VLOOKUP(D10,'Programas-Doutorado'!$D$2:$L$45,6,0),0)</f>
        <v>0</v>
      </c>
      <c r="M10" s="3" t="str">
        <f t="array" ref="M10">IF(ROWS(Base!$1:8)&gt;COUNTIF(Base!$I:$I,"PRÓ-REITORIA"),"",INDEX(Base!$A:$A,SMALL(IF(Base!$I:$I="PRÓ-REITORIA",ROW(Base!$A:$A),FALSE),ROWS(Base!$1:8))))</f>
        <v>TULIO CESAR DA SILVA</v>
      </c>
      <c r="N10" s="4" t="str">
        <f>IFERROR(VLOOKUP(M10,Base!$A:$D,4,0),"")</f>
        <v>PPGE</v>
      </c>
      <c r="O10" s="4" t="str">
        <f>IFERROR(VLOOKUP(M10,Base!$A:$E,5,0),"")</f>
        <v>Mestrado</v>
      </c>
      <c r="P10" s="24">
        <f>IFERROR(VLOOKUP(M10,Base!$A:$F,6,0),"")</f>
        <v>45444</v>
      </c>
      <c r="Q10" s="24">
        <f>IFERROR(VLOOKUP(M10,Base!$A:$G,7,0),"")</f>
        <v>46173</v>
      </c>
      <c r="R10" s="24">
        <f t="shared" si="0"/>
        <v>46203</v>
      </c>
      <c r="S10" s="25" t="str">
        <f>IFERROR(MIN(VLOOKUP(T10,Base!$P:$P,2,0),R10),"")</f>
        <v/>
      </c>
      <c r="T10" s="27" t="str">
        <f t="shared" si="1"/>
        <v>PPGEMestrado</v>
      </c>
    </row>
    <row r="11" spans="2:20" x14ac:dyDescent="0.25">
      <c r="B11" s="3" t="s">
        <v>594</v>
      </c>
      <c r="C11" s="4" t="s">
        <v>225</v>
      </c>
      <c r="D11" s="4" t="s">
        <v>595</v>
      </c>
      <c r="E11" s="16">
        <v>5</v>
      </c>
      <c r="F11" s="4">
        <f>VLOOKUP(D11,'Programas-Mestrado'!$D:$J,7,0)</f>
        <v>11</v>
      </c>
      <c r="G11" s="4">
        <f>VLOOKUP(D11,'Programas-Mestrado'!D:L,9,0)</f>
        <v>0</v>
      </c>
      <c r="H11" s="4">
        <f>VLOOKUP(D11,'Programas-Mestrado'!$D$2:$L$48,6,0)</f>
        <v>0</v>
      </c>
      <c r="I11" s="4">
        <f>VLOOKUP(D11,'Programas-Doutorado'!$D:$J,7,0)</f>
        <v>14</v>
      </c>
      <c r="J11" s="4">
        <f>IFERROR(VLOOKUP(D11,'Programas-Doutorado'!$D:$L,9,0),0)</f>
        <v>0</v>
      </c>
      <c r="K11" s="5">
        <f>IFERROR(VLOOKUP(D11,'Programas-Doutorado'!$D$2:$L$45,6,0),0)</f>
        <v>0</v>
      </c>
      <c r="M11" s="3" t="str">
        <f t="array" ref="M11">IF(ROWS(Base!$1:9)&gt;COUNTIF(Base!$I:$I,"PRÓ-REITORIA"),"",INDEX(Base!$A:$A,SMALL(IF(Base!$I:$I="PRÓ-REITORIA",ROW(Base!$A:$A),FALSE),ROWS(Base!$1:9))))</f>
        <v>ESTER FRANCINE ZAMBATE FERNANDES</v>
      </c>
      <c r="N11" s="4" t="str">
        <f>IFERROR(VLOOKUP(M11,Base!$A:$D,4,0),"")</f>
        <v>PPGE</v>
      </c>
      <c r="O11" s="4" t="str">
        <f>IFERROR(VLOOKUP(M11,Base!$A:$E,5,0),"")</f>
        <v>Doutorado</v>
      </c>
      <c r="P11" s="24">
        <f>IFERROR(VLOOKUP(M11,Base!$A:$F,6,0),"")</f>
        <v>45261</v>
      </c>
      <c r="Q11" s="24">
        <f>IFERROR(VLOOKUP(M11,Base!$A:$G,7,0),"")</f>
        <v>46721</v>
      </c>
      <c r="R11" s="24">
        <f t="shared" si="0"/>
        <v>46751</v>
      </c>
      <c r="S11" s="25" t="str">
        <f>IFERROR(MIN(VLOOKUP(T11,Base!$P:$P,2,0),R11),"")</f>
        <v/>
      </c>
      <c r="T11" s="27" t="str">
        <f t="shared" si="1"/>
        <v>PPGEDoutorado</v>
      </c>
    </row>
    <row r="12" spans="2:20" x14ac:dyDescent="0.25">
      <c r="B12" s="3" t="s">
        <v>596</v>
      </c>
      <c r="C12" s="4" t="s">
        <v>227</v>
      </c>
      <c r="D12" s="4" t="s">
        <v>597</v>
      </c>
      <c r="E12" s="16">
        <v>5</v>
      </c>
      <c r="F12" s="4">
        <f>VLOOKUP(D12,'Programas-Mestrado'!$D:$J,7,0)</f>
        <v>13</v>
      </c>
      <c r="G12" s="4">
        <f>VLOOKUP(D12,'Programas-Mestrado'!D:L,9,0)</f>
        <v>0</v>
      </c>
      <c r="H12" s="4">
        <f>VLOOKUP(D12,'Programas-Mestrado'!$D$2:$L$48,6,0)</f>
        <v>0</v>
      </c>
      <c r="I12" s="4">
        <f>VLOOKUP(D12,'Programas-Doutorado'!$D:$J,7,0)</f>
        <v>14</v>
      </c>
      <c r="J12" s="4">
        <f>IFERROR(VLOOKUP(D12,'Programas-Doutorado'!$D:$L,9,0),0)</f>
        <v>0</v>
      </c>
      <c r="K12" s="5">
        <f>IFERROR(VLOOKUP(D12,'Programas-Doutorado'!$D$2:$L$45,6,0),0)</f>
        <v>0</v>
      </c>
      <c r="M12" s="3" t="str">
        <f t="array" ref="M12">IF(ROWS(Base!$1:10)&gt;COUNTIF(Base!$I:$I,"PRÓ-REITORIA"),"",INDEX(Base!$A:$A,SMALL(IF(Base!$I:$I="PRÓ-REITORIA",ROW(Base!$A:$A),FALSE),ROWS(Base!$1:10))))</f>
        <v>MAYNA ZACARIAS</v>
      </c>
      <c r="N12" s="4" t="str">
        <f>IFERROR(VLOOKUP(M12,Base!$A:$D,4,0),"")</f>
        <v>PPGE</v>
      </c>
      <c r="O12" s="4" t="str">
        <f>IFERROR(VLOOKUP(M12,Base!$A:$E,5,0),"")</f>
        <v>Doutorado</v>
      </c>
      <c r="P12" s="24">
        <f>IFERROR(VLOOKUP(M12,Base!$A:$F,6,0),"")</f>
        <v>45047</v>
      </c>
      <c r="Q12" s="24">
        <f>IFERROR(VLOOKUP(M12,Base!$A:$G,7,0),"")</f>
        <v>46507</v>
      </c>
      <c r="R12" s="24">
        <f t="shared" si="0"/>
        <v>46537</v>
      </c>
      <c r="S12" s="25" t="str">
        <f>IFERROR(MIN(VLOOKUP(T12,Base!$P:$P,2,0),R12),"")</f>
        <v/>
      </c>
      <c r="T12" s="27" t="str">
        <f t="shared" si="1"/>
        <v>PPGEDoutorado</v>
      </c>
    </row>
    <row r="13" spans="2:20" x14ac:dyDescent="0.25">
      <c r="B13" s="3" t="s">
        <v>598</v>
      </c>
      <c r="C13" s="4" t="s">
        <v>567</v>
      </c>
      <c r="D13" s="4" t="s">
        <v>599</v>
      </c>
      <c r="E13" s="16">
        <v>7</v>
      </c>
      <c r="F13" s="4">
        <f>VLOOKUP(D13,'Programas-Mestrado'!$D:$J,7,0)</f>
        <v>20</v>
      </c>
      <c r="G13" s="4">
        <f>VLOOKUP(D13,'Programas-Mestrado'!D:L,9,0)</f>
        <v>0</v>
      </c>
      <c r="H13" s="4">
        <f>VLOOKUP(D13,'Programas-Mestrado'!$D$2:$L$48,6,0)</f>
        <v>0</v>
      </c>
      <c r="I13" s="4">
        <f>VLOOKUP(D13,'Programas-Doutorado'!$D:$J,7,0)</f>
        <v>31</v>
      </c>
      <c r="J13" s="4">
        <f>IFERROR(VLOOKUP(D13,'Programas-Doutorado'!$D:$L,9,0),0)</f>
        <v>0</v>
      </c>
      <c r="K13" s="5">
        <f>IFERROR(VLOOKUP(D13,'Programas-Doutorado'!$D$2:$L$45,6,0),0)</f>
        <v>0</v>
      </c>
      <c r="M13" s="3" t="str">
        <f t="array" ref="M13">IF(ROWS(Base!$1:11)&gt;COUNTIF(Base!$I:$I,"PRÓ-REITORIA"),"",INDEX(Base!$A:$A,SMALL(IF(Base!$I:$I="PRÓ-REITORIA",ROW(Base!$A:$A),FALSE),ROWS(Base!$1:11))))</f>
        <v>RAFAELA MARIA RODRIGUES</v>
      </c>
      <c r="N13" s="4" t="str">
        <f>IFERROR(VLOOKUP(M13,Base!$A:$D,4,0),"")</f>
        <v>PPGE</v>
      </c>
      <c r="O13" s="4" t="str">
        <f>IFERROR(VLOOKUP(M13,Base!$A:$E,5,0),"")</f>
        <v>Doutorado</v>
      </c>
      <c r="P13" s="24">
        <f>IFERROR(VLOOKUP(M13,Base!$A:$F,6,0),"")</f>
        <v>45170</v>
      </c>
      <c r="Q13" s="24">
        <f>IFERROR(VLOOKUP(M13,Base!$A:$G,7,0),"")</f>
        <v>46630</v>
      </c>
      <c r="R13" s="24">
        <f t="shared" si="0"/>
        <v>46660</v>
      </c>
      <c r="S13" s="25" t="str">
        <f>IFERROR(MIN(VLOOKUP(T13,Base!$P:$P,2,0),R13),"")</f>
        <v/>
      </c>
      <c r="T13" s="27" t="str">
        <f t="shared" si="1"/>
        <v>PPGEDoutorado</v>
      </c>
    </row>
    <row r="14" spans="2:20" x14ac:dyDescent="0.25">
      <c r="B14" s="3" t="s">
        <v>600</v>
      </c>
      <c r="C14" s="4" t="s">
        <v>242</v>
      </c>
      <c r="D14" s="4" t="s">
        <v>601</v>
      </c>
      <c r="E14" s="16">
        <v>5</v>
      </c>
      <c r="F14" s="4">
        <f>VLOOKUP(D14,'Programas-Mestrado'!$D:$J,7,0)</f>
        <v>7</v>
      </c>
      <c r="G14" s="4">
        <f>VLOOKUP(D14,'Programas-Mestrado'!D:L,9,0)</f>
        <v>0</v>
      </c>
      <c r="H14" s="4">
        <f>VLOOKUP(D14,'Programas-Mestrado'!$D$2:$L$48,6,0)</f>
        <v>4</v>
      </c>
      <c r="I14" s="4">
        <f>VLOOKUP(D14,'Programas-Doutorado'!$D:$J,7,0)</f>
        <v>17</v>
      </c>
      <c r="J14" s="4">
        <f>IFERROR(VLOOKUP(D14,'Programas-Doutorado'!$D:$L,9,0),0)</f>
        <v>0</v>
      </c>
      <c r="K14" s="5">
        <f>IFERROR(VLOOKUP(D14,'Programas-Doutorado'!$D$2:$L$45,6,0),0)</f>
        <v>3</v>
      </c>
      <c r="M14" s="3" t="str">
        <f t="array" ref="M14">IF(ROWS(Base!$1:12)&gt;COUNTIF(Base!$I:$I,"PRÓ-REITORIA"),"",INDEX(Base!$A:$A,SMALL(IF(Base!$I:$I="PRÓ-REITORIA",ROW(Base!$A:$A),FALSE),ROWS(Base!$1:12))))</f>
        <v>LEANDRO ANTONIO DA SILVA</v>
      </c>
      <c r="N14" s="4" t="str">
        <f>IFERROR(VLOOKUP(M14,Base!$A:$D,4,0),"")</f>
        <v>PPGECH-So</v>
      </c>
      <c r="O14" s="4" t="str">
        <f>IFERROR(VLOOKUP(M14,Base!$A:$E,5,0),"")</f>
        <v>Mestrado</v>
      </c>
      <c r="P14" s="24">
        <f>IFERROR(VLOOKUP(M14,Base!$A:$F,6,0),"")</f>
        <v>45413</v>
      </c>
      <c r="Q14" s="24">
        <f>IFERROR(VLOOKUP(M14,Base!$A:$G,7,0),"")</f>
        <v>45716</v>
      </c>
      <c r="R14" s="24">
        <f t="shared" si="0"/>
        <v>45744</v>
      </c>
      <c r="S14" s="25" t="str">
        <f>IFERROR(MIN(VLOOKUP(T14,Base!$P:$P,2,0),R14),"")</f>
        <v/>
      </c>
      <c r="T14" s="27" t="str">
        <f t="shared" si="1"/>
        <v>PPGECH-SoMestrado</v>
      </c>
    </row>
    <row r="15" spans="2:20" x14ac:dyDescent="0.25">
      <c r="B15" s="3" t="s">
        <v>602</v>
      </c>
      <c r="C15" s="4" t="s">
        <v>665</v>
      </c>
      <c r="D15" s="4" t="s">
        <v>603</v>
      </c>
      <c r="E15" s="16">
        <v>7</v>
      </c>
      <c r="F15" s="4">
        <f>VLOOKUP(D15,'Programas-Mestrado'!$D:$J,7,0)</f>
        <v>14</v>
      </c>
      <c r="G15" s="4">
        <f>VLOOKUP(D15,'Programas-Mestrado'!D:L,9,0)</f>
        <v>0</v>
      </c>
      <c r="H15" s="4">
        <f>VLOOKUP(D15,'Programas-Mestrado'!$D$2:$L$48,6,0)</f>
        <v>1</v>
      </c>
      <c r="I15" s="4">
        <f>VLOOKUP(D15,'Programas-Doutorado'!$D:$J,7,0)</f>
        <v>20</v>
      </c>
      <c r="J15" s="4">
        <f>IFERROR(VLOOKUP(D15,'Programas-Doutorado'!$D:$L,9,0),0)</f>
        <v>0</v>
      </c>
      <c r="K15" s="5">
        <f>IFERROR(VLOOKUP(D15,'Programas-Doutorado'!$D$2:$L$45,6,0),0)</f>
        <v>8</v>
      </c>
      <c r="M15" s="3" t="str">
        <f t="array" ref="M15">IF(ROWS(Base!$1:13)&gt;COUNTIF(Base!$I:$I,"PRÓ-REITORIA"),"",INDEX(Base!$A:$A,SMALL(IF(Base!$I:$I="PRÓ-REITORIA",ROW(Base!$A:$A),FALSE),ROWS(Base!$1:13))))</f>
        <v>BRUNO PEREIRA DOS SANTOS</v>
      </c>
      <c r="N15" s="4" t="str">
        <f>IFERROR(VLOOKUP(M15,Base!$A:$D,4,0),"")</f>
        <v>PPGEd-So</v>
      </c>
      <c r="O15" s="4" t="str">
        <f>IFERROR(VLOOKUP(M15,Base!$A:$E,5,0),"")</f>
        <v>Doutorado</v>
      </c>
      <c r="P15" s="24">
        <f>IFERROR(VLOOKUP(M15,Base!$A:$F,6,0),"")</f>
        <v>45047</v>
      </c>
      <c r="Q15" s="24">
        <f>IFERROR(VLOOKUP(M15,Base!$A:$G,7,0),"")</f>
        <v>46142</v>
      </c>
      <c r="R15" s="24">
        <f t="shared" si="0"/>
        <v>46172</v>
      </c>
      <c r="S15" s="25" t="str">
        <f>IFERROR(MIN(VLOOKUP(T15,Base!$P:$P,2,0),R15),"")</f>
        <v/>
      </c>
      <c r="T15" s="27" t="str">
        <f t="shared" si="1"/>
        <v>PPGEd-SoDoutorado</v>
      </c>
    </row>
    <row r="16" spans="2:20" x14ac:dyDescent="0.25">
      <c r="B16" s="3" t="s">
        <v>604</v>
      </c>
      <c r="C16" s="4" t="s">
        <v>243</v>
      </c>
      <c r="D16" s="4" t="s">
        <v>605</v>
      </c>
      <c r="E16" s="16">
        <v>4</v>
      </c>
      <c r="F16" s="4">
        <f>VLOOKUP(D16,'Programas-Mestrado'!$D:$J,7,0)</f>
        <v>9</v>
      </c>
      <c r="G16" s="4">
        <f>VLOOKUP(D16,'Programas-Mestrado'!D:L,9,0)</f>
        <v>0</v>
      </c>
      <c r="H16" s="4">
        <f>VLOOKUP(D16,'Programas-Mestrado'!$D$2:$L$48,6,0)</f>
        <v>0</v>
      </c>
      <c r="I16" s="4">
        <f>VLOOKUP(D16,'Programas-Doutorado'!$D:$J,7,0)</f>
        <v>11</v>
      </c>
      <c r="J16" s="4">
        <f>IFERROR(VLOOKUP(D16,'Programas-Doutorado'!$D:$L,9,0),0)</f>
        <v>0</v>
      </c>
      <c r="K16" s="5">
        <f>IFERROR(VLOOKUP(D16,'Programas-Doutorado'!$D$2:$L$45,6,0),0)</f>
        <v>1</v>
      </c>
      <c r="M16" s="3" t="str">
        <f t="array" ref="M16">IF(ROWS(Base!$1:14)&gt;COUNTIF(Base!$I:$I,"PRÓ-REITORIA"),"",INDEX(Base!$A:$A,SMALL(IF(Base!$I:$I="PRÓ-REITORIA",ROW(Base!$A:$A),FALSE),ROWS(Base!$1:14))))</f>
        <v>SIMONE DE PAULA ROCHA SOUZA</v>
      </c>
      <c r="N16" s="4" t="str">
        <f>IFERROR(VLOOKUP(M16,Base!$A:$D,4,0),"")</f>
        <v>PPGEd-So</v>
      </c>
      <c r="O16" s="4" t="str">
        <f>IFERROR(VLOOKUP(M16,Base!$A:$E,5,0),"")</f>
        <v>Doutorado</v>
      </c>
      <c r="P16" s="24">
        <f>IFERROR(VLOOKUP(M16,Base!$A:$F,6,0),"")</f>
        <v>45017</v>
      </c>
      <c r="Q16" s="24">
        <f>IFERROR(VLOOKUP(M16,Base!$A:$G,7,0),"")</f>
        <v>46295</v>
      </c>
      <c r="R16" s="24">
        <f t="shared" si="0"/>
        <v>46325</v>
      </c>
      <c r="S16" s="25" t="str">
        <f>IFERROR(MIN(VLOOKUP(T16,Base!$P:$P,2,0),R16),"")</f>
        <v/>
      </c>
      <c r="T16" s="27" t="str">
        <f t="shared" si="1"/>
        <v>PPGEd-SoDoutorado</v>
      </c>
    </row>
    <row r="17" spans="2:20" x14ac:dyDescent="0.25">
      <c r="B17" s="3" t="s">
        <v>606</v>
      </c>
      <c r="C17" s="4" t="s">
        <v>244</v>
      </c>
      <c r="D17" s="4" t="s">
        <v>607</v>
      </c>
      <c r="E17" s="16">
        <v>5</v>
      </c>
      <c r="F17" s="4">
        <f>VLOOKUP(D17,'Programas-Mestrado'!$D:$J,7,0)</f>
        <v>11</v>
      </c>
      <c r="G17" s="4">
        <f>VLOOKUP(D17,'Programas-Mestrado'!D:L,9,0)</f>
        <v>0</v>
      </c>
      <c r="H17" s="4">
        <f>VLOOKUP(D17,'Programas-Mestrado'!$D$2:$L$48,6,0)</f>
        <v>0</v>
      </c>
      <c r="I17" s="4">
        <f>VLOOKUP(D17,'Programas-Doutorado'!$D:$J,7,0)</f>
        <v>16</v>
      </c>
      <c r="J17" s="4">
        <f>IFERROR(VLOOKUP(D17,'Programas-Doutorado'!$D:$L,9,0),0)</f>
        <v>0</v>
      </c>
      <c r="K17" s="5">
        <f>IFERROR(VLOOKUP(D17,'Programas-Doutorado'!$D$2:$L$45,6,0),0)</f>
        <v>0</v>
      </c>
      <c r="M17" s="3" t="str">
        <f t="array" ref="M17">IF(ROWS(Base!$1:15)&gt;COUNTIF(Base!$I:$I,"PRÓ-REITORIA"),"",INDEX(Base!$A:$A,SMALL(IF(Base!$I:$I="PRÓ-REITORIA",ROW(Base!$A:$A),FALSE),ROWS(Base!$1:15))))</f>
        <v>GABRIEL APARECIDO BULGARI</v>
      </c>
      <c r="N17" s="4" t="str">
        <f>IFERROR(VLOOKUP(M17,Base!$A:$D,4,0),"")</f>
        <v>PPGEEs</v>
      </c>
      <c r="O17" s="4" t="str">
        <f>IFERROR(VLOOKUP(M17,Base!$A:$E,5,0),"")</f>
        <v>Mestrado</v>
      </c>
      <c r="P17" s="24">
        <f>IFERROR(VLOOKUP(M17,Base!$A:$F,6,0),"")</f>
        <v>45413</v>
      </c>
      <c r="Q17" s="24">
        <f>IFERROR(VLOOKUP(M17,Base!$A:$G,7,0),"")</f>
        <v>46142</v>
      </c>
      <c r="R17" s="24">
        <f t="shared" si="0"/>
        <v>46172</v>
      </c>
      <c r="S17" s="25" t="str">
        <f>IFERROR(MIN(VLOOKUP(T17,Base!$P:$P,2,0),R17),"")</f>
        <v/>
      </c>
      <c r="T17" s="27" t="str">
        <f t="shared" si="1"/>
        <v>PPGEEsMestrado</v>
      </c>
    </row>
    <row r="18" spans="2:20" x14ac:dyDescent="0.25">
      <c r="B18" s="3" t="s">
        <v>608</v>
      </c>
      <c r="C18" s="4" t="s">
        <v>245</v>
      </c>
      <c r="D18" s="4" t="s">
        <v>609</v>
      </c>
      <c r="E18" s="16">
        <v>5</v>
      </c>
      <c r="F18" s="4">
        <f>VLOOKUP(D18,'Programas-Mestrado'!$D:$J,7,0)</f>
        <v>11</v>
      </c>
      <c r="G18" s="4">
        <f>VLOOKUP(D18,'Programas-Mestrado'!D:L,9,0)</f>
        <v>0</v>
      </c>
      <c r="H18" s="4">
        <f>VLOOKUP(D18,'Programas-Mestrado'!$D$2:$L$48,6,0)</f>
        <v>0</v>
      </c>
      <c r="I18" s="4">
        <f>VLOOKUP(D18,'Programas-Doutorado'!$D:$J,7,0)</f>
        <v>14</v>
      </c>
      <c r="J18" s="4">
        <f>IFERROR(VLOOKUP(D18,'Programas-Doutorado'!$D:$L,9,0),0)</f>
        <v>0</v>
      </c>
      <c r="K18" s="5">
        <f>IFERROR(VLOOKUP(D18,'Programas-Doutorado'!$D$2:$L$45,6,0),0)</f>
        <v>0</v>
      </c>
      <c r="M18" s="3" t="str">
        <f t="array" ref="M18">IF(ROWS(Base!$1:16)&gt;COUNTIF(Base!$I:$I,"PRÓ-REITORIA"),"",INDEX(Base!$A:$A,SMALL(IF(Base!$I:$I="PRÓ-REITORIA",ROW(Base!$A:$A),FALSE),ROWS(Base!$1:16))))</f>
        <v>RAFAELA CARLA PIOTTO</v>
      </c>
      <c r="N18" s="4" t="str">
        <f>IFERROR(VLOOKUP(M18,Base!$A:$D,4,0),"")</f>
        <v>PPGEnf</v>
      </c>
      <c r="O18" s="4" t="str">
        <f>IFERROR(VLOOKUP(M18,Base!$A:$E,5,0),"")</f>
        <v>Doutorado</v>
      </c>
      <c r="P18" s="24">
        <f>IFERROR(VLOOKUP(M18,Base!$A:$F,6,0),"")</f>
        <v>45047</v>
      </c>
      <c r="Q18" s="24">
        <f>IFERROR(VLOOKUP(M18,Base!$A:$G,7,0),"")</f>
        <v>46446</v>
      </c>
      <c r="R18" s="24">
        <f t="shared" si="0"/>
        <v>46474</v>
      </c>
      <c r="S18" s="25" t="str">
        <f>IFERROR(MIN(VLOOKUP(T18,Base!$P:$P,2,0),R18),"")</f>
        <v/>
      </c>
      <c r="T18" s="27" t="str">
        <f t="shared" si="1"/>
        <v>PPGEnfDoutorado</v>
      </c>
    </row>
    <row r="19" spans="2:20" x14ac:dyDescent="0.25">
      <c r="B19" s="3" t="s">
        <v>610</v>
      </c>
      <c r="C19" s="4" t="s">
        <v>248</v>
      </c>
      <c r="D19" s="4" t="s">
        <v>611</v>
      </c>
      <c r="E19" s="16">
        <v>4</v>
      </c>
      <c r="F19" s="4">
        <f>VLOOKUP(D19,'Programas-Mestrado'!$D:$J,7,0)</f>
        <v>8</v>
      </c>
      <c r="G19" s="4">
        <f>VLOOKUP(D19,'Programas-Mestrado'!D:L,9,0)</f>
        <v>0</v>
      </c>
      <c r="H19" s="4">
        <f>VLOOKUP(D19,'Programas-Mestrado'!$D$2:$L$48,6,0)</f>
        <v>1</v>
      </c>
      <c r="I19" s="4">
        <f>VLOOKUP(D19,'Programas-Doutorado'!$D:$J,7,0)</f>
        <v>7</v>
      </c>
      <c r="J19" s="4">
        <f>IFERROR(VLOOKUP(D19,'Programas-Doutorado'!$D:$L,9,0),0)</f>
        <v>0</v>
      </c>
      <c r="K19" s="5">
        <f>IFERROR(VLOOKUP(D19,'Programas-Doutorado'!$D$2:$L$45,6,0),0)</f>
        <v>5</v>
      </c>
      <c r="M19" s="3" t="str">
        <f t="array" ref="M19">IF(ROWS(Base!$1:17)&gt;COUNTIF(Base!$I:$I,"PRÓ-REITORIA"),"",INDEX(Base!$A:$A,SMALL(IF(Base!$I:$I="PRÓ-REITORIA",ROW(Base!$A:$A),FALSE),ROWS(Base!$1:17))))</f>
        <v>FELIPE FACCI INGUAGGIATO</v>
      </c>
      <c r="N19" s="4" t="str">
        <f>IFERROR(VLOOKUP(M19,Base!$A:$D,4,0),"")</f>
        <v>PPGEU</v>
      </c>
      <c r="O19" s="4" t="str">
        <f>IFERROR(VLOOKUP(M19,Base!$A:$E,5,0),"")</f>
        <v>Doutorado</v>
      </c>
      <c r="P19" s="24">
        <f>IFERROR(VLOOKUP(M19,Base!$A:$F,6,0),"")</f>
        <v>45047</v>
      </c>
      <c r="Q19" s="24">
        <f>IFERROR(VLOOKUP(M19,Base!$A:$G,7,0),"")</f>
        <v>46507</v>
      </c>
      <c r="R19" s="24">
        <f t="shared" si="0"/>
        <v>46537</v>
      </c>
      <c r="S19" s="25" t="str">
        <f>IFERROR(MIN(VLOOKUP(T19,Base!$P:$P,2,0),R19),"")</f>
        <v/>
      </c>
      <c r="T19" s="27" t="str">
        <f t="shared" si="1"/>
        <v>PPGEUDoutorado</v>
      </c>
    </row>
    <row r="20" spans="2:20" x14ac:dyDescent="0.25">
      <c r="B20" s="3" t="s">
        <v>612</v>
      </c>
      <c r="C20" s="4" t="s">
        <v>254</v>
      </c>
      <c r="D20" s="4" t="s">
        <v>613</v>
      </c>
      <c r="E20" s="16">
        <v>5</v>
      </c>
      <c r="F20" s="4">
        <f>VLOOKUP(D20,'Programas-Mestrado'!$D:$J,7,0)</f>
        <v>9</v>
      </c>
      <c r="G20" s="4">
        <f>VLOOKUP(D20,'Programas-Mestrado'!D:L,9,0)</f>
        <v>0</v>
      </c>
      <c r="H20" s="4">
        <f>VLOOKUP(D20,'Programas-Mestrado'!$D$2:$L$48,6,0)</f>
        <v>2</v>
      </c>
      <c r="I20" s="4">
        <f>VLOOKUP(D20,'Programas-Doutorado'!$D:$J,7,0)</f>
        <v>15</v>
      </c>
      <c r="J20" s="4">
        <f>IFERROR(VLOOKUP(D20,'Programas-Doutorado'!$D:$L,9,0),0)</f>
        <v>0</v>
      </c>
      <c r="K20" s="5">
        <f>IFERROR(VLOOKUP(D20,'Programas-Doutorado'!$D$2:$L$45,6,0),0)</f>
        <v>1</v>
      </c>
      <c r="M20" s="3" t="str">
        <f t="array" ref="M20">IF(ROWS(Base!$1:18)&gt;COUNTIF(Base!$I:$I,"PRÓ-REITORIA"),"",INDEX(Base!$A:$A,SMALL(IF(Base!$I:$I="PRÓ-REITORIA",ROW(Base!$A:$A),FALSE),ROWS(Base!$1:18))))</f>
        <v>IGOR RICARDO FILGUEIRA E SILVA</v>
      </c>
      <c r="N20" s="4" t="str">
        <f>IFERROR(VLOOKUP(M20,Base!$A:$D,4,0),"")</f>
        <v>PPGF</v>
      </c>
      <c r="O20" s="4" t="str">
        <f>IFERROR(VLOOKUP(M20,Base!$A:$E,5,0),"")</f>
        <v>Mestrado</v>
      </c>
      <c r="P20" s="24">
        <f>IFERROR(VLOOKUP(M20,Base!$A:$F,6,0),"")</f>
        <v>45017</v>
      </c>
      <c r="Q20" s="24">
        <f>IFERROR(VLOOKUP(M20,Base!$A:$G,7,0),"")</f>
        <v>45747</v>
      </c>
      <c r="R20" s="24">
        <f t="shared" si="0"/>
        <v>45777</v>
      </c>
      <c r="S20" s="25" t="str">
        <f>IFERROR(MIN(VLOOKUP(T20,Base!$P:$P,2,0),R20),"")</f>
        <v/>
      </c>
      <c r="T20" s="27" t="str">
        <f t="shared" si="1"/>
        <v>PPGFMestrado</v>
      </c>
    </row>
    <row r="21" spans="2:20" x14ac:dyDescent="0.25">
      <c r="B21" s="3" t="s">
        <v>614</v>
      </c>
      <c r="C21" s="4" t="s">
        <v>666</v>
      </c>
      <c r="D21" s="4" t="s">
        <v>615</v>
      </c>
      <c r="E21" s="16">
        <v>7</v>
      </c>
      <c r="F21" s="4">
        <f>VLOOKUP(D21,'Programas-Mestrado'!$D:$J,7,0)</f>
        <v>19</v>
      </c>
      <c r="G21" s="4">
        <f>VLOOKUP(D21,'Programas-Mestrado'!D:L,9,0)</f>
        <v>0</v>
      </c>
      <c r="H21" s="4">
        <f>VLOOKUP(D21,'Programas-Mestrado'!$D$2:$L$48,6,0)</f>
        <v>0</v>
      </c>
      <c r="I21" s="4">
        <f>VLOOKUP(D21,'Programas-Doutorado'!$D:$J,7,0)</f>
        <v>44</v>
      </c>
      <c r="J21" s="4">
        <f>IFERROR(VLOOKUP(D21,'Programas-Doutorado'!$D:$L,9,0),0)</f>
        <v>1</v>
      </c>
      <c r="K21" s="5">
        <f>IFERROR(VLOOKUP(D21,'Programas-Doutorado'!$D$2:$L$45,6,0),0)</f>
        <v>0</v>
      </c>
      <c r="M21" s="3" t="str">
        <f t="array" ref="M21">IF(ROWS(Base!$1:19)&gt;COUNTIF(Base!$I:$I,"PRÓ-REITORIA"),"",INDEX(Base!$A:$A,SMALL(IF(Base!$I:$I="PRÓ-REITORIA",ROW(Base!$A:$A),FALSE),ROWS(Base!$1:19))))</f>
        <v>ESTER LAURA CORDEIRO OLIVEIRA COSTA</v>
      </c>
      <c r="N21" s="4" t="str">
        <f>IFERROR(VLOOKUP(M21,Base!$A:$D,4,0),"")</f>
        <v>PPGFt</v>
      </c>
      <c r="O21" s="4" t="str">
        <f>IFERROR(VLOOKUP(M21,Base!$A:$E,5,0),"")</f>
        <v>Mestrado</v>
      </c>
      <c r="P21" s="24">
        <f>IFERROR(VLOOKUP(M21,Base!$A:$F,6,0),"")</f>
        <v>45200</v>
      </c>
      <c r="Q21" s="24">
        <f>IFERROR(VLOOKUP(M21,Base!$A:$G,7,0),"")</f>
        <v>45930</v>
      </c>
      <c r="R21" s="24">
        <f t="shared" si="0"/>
        <v>45960</v>
      </c>
      <c r="S21" s="25" t="str">
        <f>IFERROR(MIN(VLOOKUP(T21,Base!$P:$P,2,0),R21),"")</f>
        <v/>
      </c>
      <c r="T21" s="27" t="str">
        <f t="shared" si="1"/>
        <v>PPGFtMestrado</v>
      </c>
    </row>
    <row r="22" spans="2:20" x14ac:dyDescent="0.25">
      <c r="B22" s="3" t="s">
        <v>616</v>
      </c>
      <c r="C22" s="4" t="s">
        <v>224</v>
      </c>
      <c r="D22" s="4" t="s">
        <v>617</v>
      </c>
      <c r="E22" s="16">
        <v>5</v>
      </c>
      <c r="F22" s="4">
        <f>VLOOKUP(D22,'Programas-Mestrado'!$D:$J,7,0)</f>
        <v>11</v>
      </c>
      <c r="G22" s="4">
        <f>VLOOKUP(D22,'Programas-Mestrado'!D:L,9,0)</f>
        <v>0</v>
      </c>
      <c r="H22" s="4">
        <f>VLOOKUP(D22,'Programas-Mestrado'!$D$2:$L$48,6,0)</f>
        <v>0</v>
      </c>
      <c r="I22" s="4">
        <f>VLOOKUP(D22,'Programas-Doutorado'!$D:$J,7,0)</f>
        <v>16</v>
      </c>
      <c r="J22" s="4">
        <f>IFERROR(VLOOKUP(D22,'Programas-Doutorado'!$D:$L,9,0),0)</f>
        <v>0</v>
      </c>
      <c r="K22" s="5">
        <f>IFERROR(VLOOKUP(D22,'Programas-Doutorado'!$D$2:$L$45,6,0),0)</f>
        <v>0</v>
      </c>
      <c r="M22" s="3" t="str">
        <f t="array" ref="M22">IF(ROWS(Base!$1:20)&gt;COUNTIF(Base!$I:$I,"PRÓ-REITORIA"),"",INDEX(Base!$A:$A,SMALL(IF(Base!$I:$I="PRÓ-REITORIA",ROW(Base!$A:$A),FALSE),ROWS(Base!$1:20))))</f>
        <v>LUIZ RICARDO GARCEZ</v>
      </c>
      <c r="N22" s="4" t="str">
        <f>IFERROR(VLOOKUP(M22,Base!$A:$D,4,0),"")</f>
        <v>PPGFt</v>
      </c>
      <c r="O22" s="4" t="str">
        <f>IFERROR(VLOOKUP(M22,Base!$A:$E,5,0),"")</f>
        <v>Doutorado</v>
      </c>
      <c r="P22" s="24">
        <f>IFERROR(VLOOKUP(M22,Base!$A:$F,6,0),"")</f>
        <v>45444</v>
      </c>
      <c r="Q22" s="24">
        <f>IFERROR(VLOOKUP(M22,Base!$A:$G,7,0),"")</f>
        <v>46812</v>
      </c>
      <c r="R22" s="24">
        <f t="shared" si="0"/>
        <v>46841</v>
      </c>
      <c r="S22" s="25" t="str">
        <f>IFERROR(MIN(VLOOKUP(T22,Base!$P:$P,2,0),R22),"")</f>
        <v/>
      </c>
      <c r="T22" s="27" t="str">
        <f t="shared" si="1"/>
        <v>PPGFtDoutorado</v>
      </c>
    </row>
    <row r="23" spans="2:20" x14ac:dyDescent="0.25">
      <c r="B23" s="3" t="s">
        <v>618</v>
      </c>
      <c r="C23" s="4" t="s">
        <v>229</v>
      </c>
      <c r="D23" s="4" t="s">
        <v>619</v>
      </c>
      <c r="E23" s="16">
        <v>4</v>
      </c>
      <c r="F23" s="4">
        <f>VLOOKUP(D23,'Programas-Mestrado'!$D:$J,7,0)</f>
        <v>4</v>
      </c>
      <c r="G23" s="4">
        <f>VLOOKUP(D23,'Programas-Mestrado'!D:L,9,0)</f>
        <v>0</v>
      </c>
      <c r="H23" s="4">
        <f>VLOOKUP(D23,'Programas-Mestrado'!$D$2:$L$48,6,0)</f>
        <v>0</v>
      </c>
      <c r="I23" s="4">
        <f>VLOOKUP(D23,'Programas-Doutorado'!$D:$J,7,0)</f>
        <v>0</v>
      </c>
      <c r="J23" s="4">
        <f>IFERROR(VLOOKUP(D23,'Programas-Doutorado'!$D:$L,9,0),0)</f>
        <v>0</v>
      </c>
      <c r="K23" s="35">
        <f>IFERROR(VLOOKUP(D23,'Programas-Doutorado'!$D$2:$L$45,6,0),0)</f>
        <v>0</v>
      </c>
      <c r="M23" s="3" t="str">
        <f t="array" ref="M23">IF(ROWS(Base!$1:21)&gt;COUNTIF(Base!$I:$I,"PRÓ-REITORIA"),"",INDEX(Base!$A:$A,SMALL(IF(Base!$I:$I="PRÓ-REITORIA",ROW(Base!$A:$A),FALSE),ROWS(Base!$1:21))))</f>
        <v>POLLYEVERLIN REGO ROCHA</v>
      </c>
      <c r="N23" s="4" t="str">
        <f>IFERROR(VLOOKUP(M23,Base!$A:$D,4,0),"")</f>
        <v>PPGFt</v>
      </c>
      <c r="O23" s="4" t="str">
        <f>IFERROR(VLOOKUP(M23,Base!$A:$E,5,0),"")</f>
        <v>Doutorado</v>
      </c>
      <c r="P23" s="24">
        <f>IFERROR(VLOOKUP(M23,Base!$A:$F,6,0),"")</f>
        <v>45017</v>
      </c>
      <c r="Q23" s="24">
        <f>IFERROR(VLOOKUP(M23,Base!$A:$G,7,0),"")</f>
        <v>46446</v>
      </c>
      <c r="R23" s="24">
        <f t="shared" si="0"/>
        <v>46474</v>
      </c>
      <c r="S23" s="25" t="str">
        <f>IFERROR(MIN(VLOOKUP(T23,Base!$P:$P,2,0),R23),"")</f>
        <v/>
      </c>
      <c r="T23" s="27" t="str">
        <f t="shared" si="1"/>
        <v>PPGFtDoutorado</v>
      </c>
    </row>
    <row r="24" spans="2:20" x14ac:dyDescent="0.25">
      <c r="B24" s="3" t="s">
        <v>620</v>
      </c>
      <c r="C24" s="4" t="s">
        <v>231</v>
      </c>
      <c r="D24" s="4" t="s">
        <v>621</v>
      </c>
      <c r="E24" s="16">
        <v>5</v>
      </c>
      <c r="F24" s="4">
        <f>VLOOKUP(D24,'Programas-Mestrado'!$D:$J,7,0)</f>
        <v>11</v>
      </c>
      <c r="G24" s="4">
        <f>VLOOKUP(D24,'Programas-Mestrado'!D:L,9,0)</f>
        <v>0</v>
      </c>
      <c r="H24" s="4">
        <f>VLOOKUP(D24,'Programas-Mestrado'!$D$2:$L$48,6,0)</f>
        <v>0</v>
      </c>
      <c r="I24" s="4">
        <f>VLOOKUP(D24,'Programas-Doutorado'!$D:$J,7,0)</f>
        <v>16</v>
      </c>
      <c r="J24" s="4">
        <f>IFERROR(VLOOKUP(D24,'Programas-Doutorado'!$D:$L,9,0),0)</f>
        <v>0</v>
      </c>
      <c r="K24" s="5">
        <f>IFERROR(VLOOKUP(D24,'Programas-Doutorado'!$D$2:$L$45,6,0),0)</f>
        <v>0</v>
      </c>
      <c r="M24" s="3" t="str">
        <f t="array" ref="M24">IF(ROWS(Base!$1:22)&gt;COUNTIF(Base!$I:$I,"PRÓ-REITORIA"),"",INDEX(Base!$A:$A,SMALL(IF(Base!$I:$I="PRÓ-REITORIA",ROW(Base!$A:$A),FALSE),ROWS(Base!$1:22))))</f>
        <v>RAYANE FELIX LOBO MONTEIRO</v>
      </c>
      <c r="N24" s="4" t="str">
        <f>IFERROR(VLOOKUP(M24,Base!$A:$D,4,0),"")</f>
        <v>PPGFt</v>
      </c>
      <c r="O24" s="4" t="str">
        <f>IFERROR(VLOOKUP(M24,Base!$A:$E,5,0),"")</f>
        <v>Doutorado</v>
      </c>
      <c r="P24" s="24">
        <f>IFERROR(VLOOKUP(M24,Base!$A:$F,6,0),"")</f>
        <v>45261</v>
      </c>
      <c r="Q24" s="24">
        <f>IFERROR(VLOOKUP(M24,Base!$A:$G,7,0),"")</f>
        <v>46568</v>
      </c>
      <c r="R24" s="24">
        <f t="shared" si="0"/>
        <v>46598</v>
      </c>
      <c r="S24" s="25" t="str">
        <f>IFERROR(MIN(VLOOKUP(T24,Base!$P:$P,2,0),R24),"")</f>
        <v/>
      </c>
      <c r="T24" s="27" t="str">
        <f t="shared" si="1"/>
        <v>PPGFtDoutorado</v>
      </c>
    </row>
    <row r="25" spans="2:20" x14ac:dyDescent="0.25">
      <c r="B25" s="3" t="s">
        <v>622</v>
      </c>
      <c r="C25" s="4" t="s">
        <v>234</v>
      </c>
      <c r="D25" s="4" t="s">
        <v>623</v>
      </c>
      <c r="E25" s="16">
        <v>5</v>
      </c>
      <c r="F25" s="4">
        <f>VLOOKUP(D25,'Programas-Mestrado'!$D:$J,7,0)</f>
        <v>9</v>
      </c>
      <c r="G25" s="4">
        <f>VLOOKUP(D25,'Programas-Mestrado'!D:L,9,0)</f>
        <v>0</v>
      </c>
      <c r="H25" s="4">
        <f>VLOOKUP(D25,'Programas-Mestrado'!$D$2:$L$48,6,0)</f>
        <v>2</v>
      </c>
      <c r="I25" s="4">
        <f>VLOOKUP(D25,'Programas-Doutorado'!$D:$J,7,0)</f>
        <v>12</v>
      </c>
      <c r="J25" s="4">
        <f>IFERROR(VLOOKUP(D25,'Programas-Doutorado'!$D:$L,9,0),0)</f>
        <v>0</v>
      </c>
      <c r="K25" s="5">
        <f>IFERROR(VLOOKUP(D25,'Programas-Doutorado'!$D$2:$L$45,6,0),0)</f>
        <v>2</v>
      </c>
      <c r="M25" s="3" t="str">
        <f t="array" ref="M25">IF(ROWS(Base!$1:23)&gt;COUNTIF(Base!$I:$I,"PRÓ-REITORIA"),"",INDEX(Base!$A:$A,SMALL(IF(Base!$I:$I="PRÓ-REITORIA",ROW(Base!$A:$A),FALSE),ROWS(Base!$1:23))))</f>
        <v>THALES BATISTA DE SOUZA</v>
      </c>
      <c r="N25" s="4" t="str">
        <f>IFERROR(VLOOKUP(M25,Base!$A:$D,4,0),"")</f>
        <v>PPGFt</v>
      </c>
      <c r="O25" s="4" t="str">
        <f>IFERROR(VLOOKUP(M25,Base!$A:$E,5,0),"")</f>
        <v>Doutorado</v>
      </c>
      <c r="P25" s="24">
        <f>IFERROR(VLOOKUP(M25,Base!$A:$F,6,0),"")</f>
        <v>45505</v>
      </c>
      <c r="Q25" s="24">
        <f>IFERROR(VLOOKUP(M25,Base!$A:$G,7,0),"")</f>
        <v>46812</v>
      </c>
      <c r="R25" s="24">
        <f t="shared" si="0"/>
        <v>46841</v>
      </c>
      <c r="S25" s="25" t="str">
        <f>IFERROR(MIN(VLOOKUP(T25,Base!$P:$P,2,0),R25),"")</f>
        <v/>
      </c>
      <c r="T25" s="27" t="str">
        <f t="shared" si="1"/>
        <v>PPGFtDoutorado</v>
      </c>
    </row>
    <row r="26" spans="2:20" x14ac:dyDescent="0.25">
      <c r="B26" s="3" t="s">
        <v>624</v>
      </c>
      <c r="C26" s="4" t="s">
        <v>237</v>
      </c>
      <c r="D26" s="4" t="s">
        <v>625</v>
      </c>
      <c r="E26" s="16">
        <v>6</v>
      </c>
      <c r="F26" s="4">
        <f>VLOOKUP(D26,'Programas-Mestrado'!$D:$J,7,0)</f>
        <v>18</v>
      </c>
      <c r="G26" s="4">
        <f>VLOOKUP(D26,'Programas-Mestrado'!D:L,9,0)</f>
        <v>0</v>
      </c>
      <c r="H26" s="4">
        <f>VLOOKUP(D26,'Programas-Mestrado'!$D$2:$L$48,6,0)</f>
        <v>0</v>
      </c>
      <c r="I26" s="4">
        <f>VLOOKUP(D26,'Programas-Doutorado'!$D:$J,7,0)</f>
        <v>29</v>
      </c>
      <c r="J26" s="4">
        <f>IFERROR(VLOOKUP(D26,'Programas-Doutorado'!$D:$L,9,0),0)</f>
        <v>0</v>
      </c>
      <c r="K26" s="5">
        <f>IFERROR(VLOOKUP(D26,'Programas-Doutorado'!$D$2:$L$45,6,0),0)</f>
        <v>0</v>
      </c>
      <c r="M26" s="3" t="str">
        <f t="array" ref="M26">IF(ROWS(Base!$1:24)&gt;COUNTIF(Base!$I:$I,"PRÓ-REITORIA"),"",INDEX(Base!$A:$A,SMALL(IF(Base!$I:$I="PRÓ-REITORIA",ROW(Base!$A:$A),FALSE),ROWS(Base!$1:24))))</f>
        <v>MARIA APARECIDA PEREIRA BRITO</v>
      </c>
      <c r="N26" s="4" t="str">
        <f>IFERROR(VLOOKUP(M26,Base!$A:$D,4,0),"")</f>
        <v>PPGGero</v>
      </c>
      <c r="O26" s="4" t="str">
        <f>IFERROR(VLOOKUP(M26,Base!$A:$E,5,0),"")</f>
        <v>Mestrado</v>
      </c>
      <c r="P26" s="24">
        <f>IFERROR(VLOOKUP(M26,Base!$A:$F,6,0),"")</f>
        <v>45444</v>
      </c>
      <c r="Q26" s="24">
        <f>IFERROR(VLOOKUP(M26,Base!$A:$G,7,0),"")</f>
        <v>46081</v>
      </c>
      <c r="R26" s="24">
        <f t="shared" si="0"/>
        <v>46109</v>
      </c>
      <c r="S26" s="25" t="str">
        <f>IFERROR(MIN(VLOOKUP(T26,Base!$P:$P,2,0),R26),"")</f>
        <v/>
      </c>
      <c r="T26" s="27" t="str">
        <f t="shared" si="1"/>
        <v>PPGGeroMestrado</v>
      </c>
    </row>
    <row r="27" spans="2:20" x14ac:dyDescent="0.25">
      <c r="B27" s="3" t="s">
        <v>626</v>
      </c>
      <c r="C27" s="4" t="s">
        <v>568</v>
      </c>
      <c r="D27" s="4" t="s">
        <v>627</v>
      </c>
      <c r="E27" s="16">
        <v>6</v>
      </c>
      <c r="F27" s="4">
        <f>VLOOKUP(D27,'Programas-Mestrado'!$D:$J,7,0)</f>
        <v>15</v>
      </c>
      <c r="G27" s="4">
        <f>VLOOKUP(D27,'Programas-Mestrado'!D:L,9,0)</f>
        <v>0</v>
      </c>
      <c r="H27" s="4">
        <f>VLOOKUP(D27,'Programas-Mestrado'!$D$2:$L$48,6,0)</f>
        <v>0</v>
      </c>
      <c r="I27" s="4">
        <f>VLOOKUP(D27,'Programas-Doutorado'!$D:$J,7,0)</f>
        <v>21</v>
      </c>
      <c r="J27" s="4">
        <f>IFERROR(VLOOKUP(D27,'Programas-Doutorado'!$D:$L,9,0),0)</f>
        <v>0</v>
      </c>
      <c r="K27" s="5">
        <f>IFERROR(VLOOKUP(D27,'Programas-Doutorado'!$D$2:$L$45,6,0),0)</f>
        <v>0</v>
      </c>
      <c r="M27" s="3" t="str">
        <f t="array" ref="M27">IF(ROWS(Base!$1:25)&gt;COUNTIF(Base!$I:$I,"PRÓ-REITORIA"),"",INDEX(Base!$A:$A,SMALL(IF(Base!$I:$I="PRÓ-REITORIA",ROW(Base!$A:$A),FALSE),ROWS(Base!$1:25))))</f>
        <v>MAXSUEL OLIVEIRA DE SOUZA</v>
      </c>
      <c r="N27" s="4" t="str">
        <f>IFERROR(VLOOKUP(M27,Base!$A:$D,4,0),"")</f>
        <v>PPGGero</v>
      </c>
      <c r="O27" s="4" t="str">
        <f>IFERROR(VLOOKUP(M27,Base!$A:$E,5,0),"")</f>
        <v>Mestrado</v>
      </c>
      <c r="P27" s="24">
        <f>IFERROR(VLOOKUP(M27,Base!$A:$F,6,0),"")</f>
        <v>45413</v>
      </c>
      <c r="Q27" s="24">
        <f>IFERROR(VLOOKUP(M27,Base!$A:$G,7,0),"")</f>
        <v>46081</v>
      </c>
      <c r="R27" s="24">
        <f t="shared" si="0"/>
        <v>46109</v>
      </c>
      <c r="S27" s="25" t="str">
        <f>IFERROR(MIN(VLOOKUP(T27,Base!$P:$P,2,0),R27),"")</f>
        <v/>
      </c>
      <c r="T27" s="27" t="str">
        <f t="shared" si="1"/>
        <v>PPGGeroMestrado</v>
      </c>
    </row>
    <row r="28" spans="2:20" x14ac:dyDescent="0.25">
      <c r="B28" s="3" t="s">
        <v>628</v>
      </c>
      <c r="C28" s="4" t="s">
        <v>246</v>
      </c>
      <c r="D28" s="4" t="s">
        <v>629</v>
      </c>
      <c r="E28" s="16">
        <v>4</v>
      </c>
      <c r="F28" s="4">
        <f>VLOOKUP(D28,'Programas-Mestrado'!$D:$J,7,0)</f>
        <v>7</v>
      </c>
      <c r="G28" s="4">
        <f>VLOOKUP(D28,'Programas-Mestrado'!D:L,9,0)</f>
        <v>0</v>
      </c>
      <c r="H28" s="4">
        <f>VLOOKUP(D28,'Programas-Mestrado'!$D$2:$L$48,6,0)</f>
        <v>0</v>
      </c>
      <c r="I28" s="4">
        <f>VLOOKUP(D28,'Programas-Doutorado'!$D:$J,7,0)</f>
        <v>12</v>
      </c>
      <c r="J28" s="4">
        <f>IFERROR(VLOOKUP(D28,'Programas-Doutorado'!$D:$L,9,0),0)</f>
        <v>0</v>
      </c>
      <c r="K28" s="5">
        <f>IFERROR(VLOOKUP(D28,'Programas-Doutorado'!$D$2:$L$45,6,0),0)</f>
        <v>0</v>
      </c>
      <c r="M28" s="3" t="str">
        <f t="array" ref="M28">IF(ROWS(Base!$1:26)&gt;COUNTIF(Base!$I:$I,"PRÓ-REITORIA"),"",INDEX(Base!$A:$A,SMALL(IF(Base!$I:$I="PRÓ-REITORIA",ROW(Base!$A:$A),FALSE),ROWS(Base!$1:26))))</f>
        <v>NATALIA COCHAR SOARES</v>
      </c>
      <c r="N28" s="4" t="str">
        <f>IFERROR(VLOOKUP(M28,Base!$A:$D,4,0),"")</f>
        <v>PPGGero</v>
      </c>
      <c r="O28" s="4" t="str">
        <f>IFERROR(VLOOKUP(M28,Base!$A:$E,5,0),"")</f>
        <v>Doutorado</v>
      </c>
      <c r="P28" s="24">
        <f>IFERROR(VLOOKUP(M28,Base!$A:$F,6,0),"")</f>
        <v>45413</v>
      </c>
      <c r="Q28" s="24">
        <f>IFERROR(VLOOKUP(M28,Base!$A:$G,7,0),"")</f>
        <v>46812</v>
      </c>
      <c r="R28" s="24">
        <f t="shared" si="0"/>
        <v>46841</v>
      </c>
      <c r="S28" s="25" t="str">
        <f>IFERROR(MIN(VLOOKUP(T28,Base!$P:$P,2,0),R28),"")</f>
        <v/>
      </c>
      <c r="T28" s="27" t="str">
        <f t="shared" si="1"/>
        <v>PPGGeroDoutorado</v>
      </c>
    </row>
    <row r="29" spans="2:20" x14ac:dyDescent="0.25">
      <c r="B29" s="3" t="s">
        <v>630</v>
      </c>
      <c r="C29" s="4" t="s">
        <v>247</v>
      </c>
      <c r="D29" s="4" t="s">
        <v>631</v>
      </c>
      <c r="E29" s="16">
        <v>5</v>
      </c>
      <c r="F29" s="4">
        <f>VLOOKUP(D29,'Programas-Mestrado'!$D:$J,7,0)</f>
        <v>10</v>
      </c>
      <c r="G29" s="4">
        <f>VLOOKUP(D29,'Programas-Mestrado'!D:L,9,0)</f>
        <v>0</v>
      </c>
      <c r="H29" s="4">
        <f>VLOOKUP(D29,'Programas-Mestrado'!$D$2:$L$48,6,0)</f>
        <v>0</v>
      </c>
      <c r="I29" s="4">
        <f>VLOOKUP(D29,'Programas-Doutorado'!$D:$J,7,0)</f>
        <v>16</v>
      </c>
      <c r="J29" s="4">
        <f>IFERROR(VLOOKUP(D29,'Programas-Doutorado'!$D:$L,9,0),0)</f>
        <v>0</v>
      </c>
      <c r="K29" s="5">
        <f>IFERROR(VLOOKUP(D29,'Programas-Doutorado'!$D$2:$L$45,6,0),0)</f>
        <v>0</v>
      </c>
      <c r="M29" s="3" t="str">
        <f t="array" ref="M29">IF(ROWS(Base!$1:27)&gt;COUNTIF(Base!$I:$I,"PRÓ-REITORIA"),"",INDEX(Base!$A:$A,SMALL(IF(Base!$I:$I="PRÓ-REITORIA",ROW(Base!$A:$A),FALSE),ROWS(Base!$1:27))))</f>
        <v>VELAMINA FERNANDO PAULO</v>
      </c>
      <c r="N29" s="4" t="str">
        <f>IFERROR(VLOOKUP(M29,Base!$A:$D,4,0),"")</f>
        <v>PPGL</v>
      </c>
      <c r="O29" s="4" t="str">
        <f>IFERROR(VLOOKUP(M29,Base!$A:$E,5,0),"")</f>
        <v>Mestrado</v>
      </c>
      <c r="P29" s="24">
        <f>IFERROR(VLOOKUP(M29,Base!$A:$F,6,0),"")</f>
        <v>45413</v>
      </c>
      <c r="Q29" s="24">
        <f>IFERROR(VLOOKUP(M29,Base!$A:$G,7,0),"")</f>
        <v>45991</v>
      </c>
      <c r="R29" s="24">
        <f t="shared" si="0"/>
        <v>46021</v>
      </c>
      <c r="S29" s="25" t="str">
        <f>IFERROR(MIN(VLOOKUP(T29,Base!$P:$P,2,0),R29),"")</f>
        <v/>
      </c>
      <c r="T29" s="27" t="str">
        <f t="shared" si="1"/>
        <v>PPGLMestrado</v>
      </c>
    </row>
    <row r="30" spans="2:20" x14ac:dyDescent="0.25">
      <c r="B30" s="3" t="s">
        <v>632</v>
      </c>
      <c r="C30" s="4" t="s">
        <v>252</v>
      </c>
      <c r="D30" s="4" t="s">
        <v>633</v>
      </c>
      <c r="E30" s="16">
        <v>4</v>
      </c>
      <c r="F30" s="4">
        <f>VLOOKUP(D30,'Programas-Mestrado'!$D:$J,7,0)</f>
        <v>4</v>
      </c>
      <c r="G30" s="4">
        <f>VLOOKUP(D30,'Programas-Mestrado'!D:L,9,0)</f>
        <v>0</v>
      </c>
      <c r="H30" s="4">
        <f>VLOOKUP(D30,'Programas-Mestrado'!$D$2:$L$48,6,0)</f>
        <v>1</v>
      </c>
      <c r="I30" s="4">
        <f>VLOOKUP(D30,'Programas-Doutorado'!$D:$J,7,0)</f>
        <v>0</v>
      </c>
      <c r="J30" s="4">
        <f>IFERROR(VLOOKUP(D30,'Programas-Doutorado'!$D:$L,9,0),0)</f>
        <v>0</v>
      </c>
      <c r="K30" s="35">
        <f>IFERROR(VLOOKUP(D30,'Programas-Doutorado'!$D$2:$L$45,6,0),0)</f>
        <v>0</v>
      </c>
      <c r="M30" s="3" t="str">
        <f t="array" ref="M30">IF(ROWS(Base!$1:28)&gt;COUNTIF(Base!$I:$I,"PRÓ-REITORIA"),"",INDEX(Base!$A:$A,SMALL(IF(Base!$I:$I="PRÓ-REITORIA",ROW(Base!$A:$A),FALSE),ROWS(Base!$1:28))))</f>
        <v>EMANUELLE AVELAR GOMES COSTA</v>
      </c>
      <c r="N30" s="4" t="str">
        <f>IFERROR(VLOOKUP(M30,Base!$A:$D,4,0),"")</f>
        <v>PPGL</v>
      </c>
      <c r="O30" s="4" t="str">
        <f>IFERROR(VLOOKUP(M30,Base!$A:$E,5,0),"")</f>
        <v>Doutorado</v>
      </c>
      <c r="P30" s="24">
        <f>IFERROR(VLOOKUP(M30,Base!$A:$F,6,0),"")</f>
        <v>45047</v>
      </c>
      <c r="Q30" s="24">
        <f>IFERROR(VLOOKUP(M30,Base!$A:$G,7,0),"")</f>
        <v>45900</v>
      </c>
      <c r="R30" s="24">
        <f t="shared" si="0"/>
        <v>45930</v>
      </c>
      <c r="S30" s="25" t="str">
        <f>IFERROR(MIN(VLOOKUP(T30,Base!$P:$P,2,0),R30),"")</f>
        <v/>
      </c>
      <c r="T30" s="27" t="str">
        <f t="shared" si="1"/>
        <v>PPGLDoutorado</v>
      </c>
    </row>
    <row r="31" spans="2:20" x14ac:dyDescent="0.25">
      <c r="B31" s="3" t="s">
        <v>634</v>
      </c>
      <c r="C31" s="4" t="s">
        <v>253</v>
      </c>
      <c r="D31" s="4" t="s">
        <v>635</v>
      </c>
      <c r="E31" s="16">
        <v>5</v>
      </c>
      <c r="F31" s="4">
        <f>VLOOKUP(D31,'Programas-Mestrado'!$D:$J,7,0)</f>
        <v>4</v>
      </c>
      <c r="G31" s="4">
        <f>VLOOKUP(D31,'Programas-Mestrado'!D:L,9,0)</f>
        <v>0</v>
      </c>
      <c r="H31" s="4">
        <f>VLOOKUP(D31,'Programas-Mestrado'!$D$2:$L$48,6,0)</f>
        <v>0</v>
      </c>
      <c r="I31" s="4">
        <f>VLOOKUP(D31,'Programas-Doutorado'!$D:$J,7,0)</f>
        <v>10</v>
      </c>
      <c r="J31" s="4">
        <f>IFERROR(VLOOKUP(D31,'Programas-Doutorado'!$D:$L,9,0),0)</f>
        <v>0</v>
      </c>
      <c r="K31" s="5">
        <f>IFERROR(VLOOKUP(D31,'Programas-Doutorado'!$D$2:$L$45,6,0),0)</f>
        <v>4</v>
      </c>
      <c r="M31" s="3" t="str">
        <f t="array" ref="M31">IF(ROWS(Base!$1:29)&gt;COUNTIF(Base!$I:$I,"PRÓ-REITORIA"),"",INDEX(Base!$A:$A,SMALL(IF(Base!$I:$I="PRÓ-REITORIA",ROW(Base!$A:$A),FALSE),ROWS(Base!$1:29))))</f>
        <v>ANA CAROLINA AZEVEDO ROBERTO</v>
      </c>
      <c r="N31" s="4" t="str">
        <f>IFERROR(VLOOKUP(M31,Base!$A:$D,4,0),"")</f>
        <v>PPGLit</v>
      </c>
      <c r="O31" s="4" t="str">
        <f>IFERROR(VLOOKUP(M31,Base!$A:$E,5,0),"")</f>
        <v>Mestrado</v>
      </c>
      <c r="P31" s="24">
        <f>IFERROR(VLOOKUP(M31,Base!$A:$F,6,0),"")</f>
        <v>45047</v>
      </c>
      <c r="Q31" s="24">
        <f>IFERROR(VLOOKUP(M31,Base!$A:$G,7,0),"")</f>
        <v>45777</v>
      </c>
      <c r="R31" s="24">
        <f t="shared" si="0"/>
        <v>45807</v>
      </c>
      <c r="S31" s="25" t="str">
        <f>IFERROR(MIN(VLOOKUP(T31,Base!$P:$P,2,0),R31),"")</f>
        <v/>
      </c>
      <c r="T31" s="27" t="str">
        <f t="shared" si="1"/>
        <v>PPGLitMestrado</v>
      </c>
    </row>
    <row r="32" spans="2:20" x14ac:dyDescent="0.25">
      <c r="B32" s="3" t="s">
        <v>636</v>
      </c>
      <c r="C32" s="4" t="s">
        <v>570</v>
      </c>
      <c r="D32" s="4" t="s">
        <v>637</v>
      </c>
      <c r="E32" s="16">
        <v>6</v>
      </c>
      <c r="F32" s="4">
        <f>VLOOKUP(D32,'Programas-Mestrado'!$D:$J,7,0)</f>
        <v>14</v>
      </c>
      <c r="G32" s="4">
        <f>VLOOKUP(D32,'Programas-Mestrado'!D:L,9,0)</f>
        <v>0</v>
      </c>
      <c r="H32" s="4">
        <f>VLOOKUP(D32,'Programas-Mestrado'!$D$2:$L$48,6,0)</f>
        <v>0</v>
      </c>
      <c r="I32" s="4">
        <f>VLOOKUP(D32,'Programas-Doutorado'!$D:$J,7,0)</f>
        <v>18</v>
      </c>
      <c r="J32" s="4">
        <f>IFERROR(VLOOKUP(D32,'Programas-Doutorado'!$D:$L,9,0),0)</f>
        <v>0</v>
      </c>
      <c r="K32" s="5">
        <f>IFERROR(VLOOKUP(D32,'Programas-Doutorado'!$D$2:$L$45,6,0),0)</f>
        <v>1</v>
      </c>
      <c r="M32" s="3" t="str">
        <f t="array" ref="M32">IF(ROWS(Base!$1:30)&gt;COUNTIF(Base!$I:$I,"PRÓ-REITORIA"),"",INDEX(Base!$A:$A,SMALL(IF(Base!$I:$I="PRÓ-REITORIA",ROW(Base!$A:$A),FALSE),ROWS(Base!$1:30))))</f>
        <v>VIVIANE DOS SANTOS CARDOSO</v>
      </c>
      <c r="N32" s="4" t="str">
        <f>IFERROR(VLOOKUP(M32,Base!$A:$D,4,0),"")</f>
        <v>PPGLit</v>
      </c>
      <c r="O32" s="4" t="str">
        <f>IFERROR(VLOOKUP(M32,Base!$A:$E,5,0),"")</f>
        <v>Mestrado</v>
      </c>
      <c r="P32" s="24">
        <f>IFERROR(VLOOKUP(M32,Base!$A:$F,6,0),"")</f>
        <v>45413</v>
      </c>
      <c r="Q32" s="24">
        <f>IFERROR(VLOOKUP(M32,Base!$A:$G,7,0),"")</f>
        <v>46142</v>
      </c>
      <c r="R32" s="24">
        <f t="shared" si="0"/>
        <v>46172</v>
      </c>
      <c r="S32" s="25" t="str">
        <f>IFERROR(MIN(VLOOKUP(T32,Base!$P:$P,2,0),R32),"")</f>
        <v/>
      </c>
      <c r="T32" s="27" t="str">
        <f t="shared" si="1"/>
        <v>PPGLitMestrado</v>
      </c>
    </row>
    <row r="33" spans="2:20" x14ac:dyDescent="0.25">
      <c r="B33" s="3" t="s">
        <v>638</v>
      </c>
      <c r="C33" s="4" t="s">
        <v>571</v>
      </c>
      <c r="D33" s="4" t="s">
        <v>639</v>
      </c>
      <c r="E33" s="16">
        <v>6</v>
      </c>
      <c r="F33" s="4">
        <f>VLOOKUP(D33,'Programas-Mestrado'!$D:$J,7,0)</f>
        <v>14</v>
      </c>
      <c r="G33" s="4">
        <f>VLOOKUP(D33,'Programas-Mestrado'!D:L,9,0)</f>
        <v>0</v>
      </c>
      <c r="H33" s="4">
        <f>VLOOKUP(D33,'Programas-Mestrado'!$D$2:$L$48,6,0)</f>
        <v>0</v>
      </c>
      <c r="I33" s="4">
        <f>VLOOKUP(D33,'Programas-Doutorado'!$D:$J,7,0)</f>
        <v>24</v>
      </c>
      <c r="J33" s="4">
        <f>IFERROR(VLOOKUP(D33,'Programas-Doutorado'!$D:$L,9,0),0)</f>
        <v>0</v>
      </c>
      <c r="K33" s="5">
        <f>IFERROR(VLOOKUP(D33,'Programas-Doutorado'!$D$2:$L$45,6,0),0)</f>
        <v>0</v>
      </c>
      <c r="M33" s="3" t="str">
        <f t="array" ref="M33">IF(ROWS(Base!$1:31)&gt;COUNTIF(Base!$I:$I,"PRÓ-REITORIA"),"",INDEX(Base!$A:$A,SMALL(IF(Base!$I:$I="PRÓ-REITORIA",ROW(Base!$A:$A),FALSE),ROWS(Base!$1:31))))</f>
        <v>PAULO DONIZETE PEREIRA MACHADO</v>
      </c>
      <c r="N33" s="4" t="str">
        <f>IFERROR(VLOOKUP(M33,Base!$A:$D,4,0),"")</f>
        <v>PPGM</v>
      </c>
      <c r="O33" s="4" t="str">
        <f>IFERROR(VLOOKUP(M33,Base!$A:$E,5,0),"")</f>
        <v>Doutorado</v>
      </c>
      <c r="P33" s="24">
        <f>IFERROR(VLOOKUP(M33,Base!$A:$F,6,0),"")</f>
        <v>45047</v>
      </c>
      <c r="Q33" s="24">
        <f>IFERROR(VLOOKUP(M33,Base!$A:$G,7,0),"")</f>
        <v>46507</v>
      </c>
      <c r="R33" s="24">
        <f t="shared" si="0"/>
        <v>46537</v>
      </c>
      <c r="S33" s="25" t="str">
        <f>IFERROR(MIN(VLOOKUP(T33,Base!$P:$P,2,0),R33),"")</f>
        <v/>
      </c>
      <c r="T33" s="27" t="str">
        <f t="shared" si="1"/>
        <v>PPGMDoutorado</v>
      </c>
    </row>
    <row r="34" spans="2:20" x14ac:dyDescent="0.25">
      <c r="B34" s="3" t="s">
        <v>641</v>
      </c>
      <c r="C34" s="4" t="s">
        <v>222</v>
      </c>
      <c r="D34" s="4" t="s">
        <v>642</v>
      </c>
      <c r="E34" s="16">
        <v>4</v>
      </c>
      <c r="F34" s="4">
        <f>VLOOKUP(D34,'Programas-Mestrado'!$D:$J,7,0)</f>
        <v>6</v>
      </c>
      <c r="G34" s="4">
        <f>VLOOKUP(D34,'Programas-Mestrado'!D:L,9,0)</f>
        <v>0</v>
      </c>
      <c r="H34" s="4">
        <f>VLOOKUP(D34,'Programas-Mestrado'!$D$2:$L$48,6,0)</f>
        <v>0</v>
      </c>
      <c r="I34" s="4">
        <f>VLOOKUP(D34,'Programas-Doutorado'!$D:$J,7,0)</f>
        <v>0</v>
      </c>
      <c r="J34" s="4">
        <f>IFERROR(VLOOKUP(D34,'Programas-Doutorado'!$D:$L,9,0),0)</f>
        <v>0</v>
      </c>
      <c r="K34" s="5">
        <f>IFERROR(VLOOKUP(D34,'Programas-Doutorado'!$D$2:$L$45,6,0),0)</f>
        <v>0</v>
      </c>
      <c r="M34" s="3" t="str">
        <f t="array" ref="M34">IF(ROWS(Base!$1:32)&gt;COUNTIF(Base!$I:$I,"PRÓ-REITORIA"),"",INDEX(Base!$A:$A,SMALL(IF(Base!$I:$I="PRÓ-REITORIA",ROW(Base!$A:$A),FALSE),ROWS(Base!$1:32))))</f>
        <v>VINICIUS MARCOS MANFREDINI</v>
      </c>
      <c r="N34" s="4" t="str">
        <f>IFERROR(VLOOKUP(M34,Base!$A:$D,4,0),"")</f>
        <v>PPGM</v>
      </c>
      <c r="O34" s="4" t="str">
        <f>IFERROR(VLOOKUP(M34,Base!$A:$E,5,0),"")</f>
        <v>Doutorado</v>
      </c>
      <c r="P34" s="24">
        <f>IFERROR(VLOOKUP(M34,Base!$A:$F,6,0),"")</f>
        <v>45017</v>
      </c>
      <c r="Q34" s="24">
        <f>IFERROR(VLOOKUP(M34,Base!$A:$G,7,0),"")</f>
        <v>46477</v>
      </c>
      <c r="R34" s="24">
        <f t="shared" si="0"/>
        <v>46507</v>
      </c>
      <c r="S34" s="25"/>
      <c r="T34" s="27" t="str">
        <f t="shared" si="1"/>
        <v>PPGMDoutorado</v>
      </c>
    </row>
    <row r="35" spans="2:20" x14ac:dyDescent="0.25">
      <c r="B35" s="3" t="s">
        <v>643</v>
      </c>
      <c r="C35" s="4" t="s">
        <v>223</v>
      </c>
      <c r="D35" s="4" t="s">
        <v>644</v>
      </c>
      <c r="E35" s="16">
        <v>4</v>
      </c>
      <c r="F35" s="4">
        <f>VLOOKUP(D35,'Programas-Mestrado'!$D:$J,7,0)</f>
        <v>6</v>
      </c>
      <c r="G35" s="4">
        <f>VLOOKUP(D35,'Programas-Mestrado'!D:L,9,0)</f>
        <v>0</v>
      </c>
      <c r="H35" s="4">
        <f>VLOOKUP(D35,'Programas-Mestrado'!$D$2:$L$48,6,0)</f>
        <v>0</v>
      </c>
      <c r="I35" s="4">
        <f>VLOOKUP(D35,'Programas-Doutorado'!$D:$J,7,0)</f>
        <v>0</v>
      </c>
      <c r="J35" s="4">
        <f>IFERROR(VLOOKUP(D35,'Programas-Doutorado'!$D:$L,9,0),0)</f>
        <v>0</v>
      </c>
      <c r="K35" s="5">
        <f>IFERROR(VLOOKUP(D35,'Programas-Doutorado'!$D$2:$L$45,6,0),0)</f>
        <v>0</v>
      </c>
      <c r="M35" s="3" t="str">
        <f t="array" ref="M35">IF(ROWS(Base!$1:33)&gt;COUNTIF(Base!$I:$I,"PRÓ-REITORIA"),"",INDEX(Base!$A:$A,SMALL(IF(Base!$I:$I="PRÓ-REITORIA",ROW(Base!$A:$A),FALSE),ROWS(Base!$1:33))))</f>
        <v>ANA CAROL ALDAPI VAQUERA</v>
      </c>
      <c r="N35" s="4" t="str">
        <f>IFERROR(VLOOKUP(M35,Base!$A:$D,4,0),"")</f>
        <v>PPGPol</v>
      </c>
      <c r="O35" s="4" t="str">
        <f>IFERROR(VLOOKUP(M35,Base!$A:$E,5,0),"")</f>
        <v>Doutorado</v>
      </c>
      <c r="P35" s="24">
        <f>IFERROR(VLOOKUP(M35,Base!$A:$F,6,0),"")</f>
        <v>45017</v>
      </c>
      <c r="Q35" s="24">
        <f>IFERROR(VLOOKUP(M35,Base!$A:$G,7,0),"")</f>
        <v>46446</v>
      </c>
      <c r="R35" s="24">
        <f t="shared" si="0"/>
        <v>46474</v>
      </c>
      <c r="S35" s="25"/>
      <c r="T35" s="27" t="str">
        <f t="shared" si="1"/>
        <v>PPGPolDoutorado</v>
      </c>
    </row>
    <row r="36" spans="2:20" x14ac:dyDescent="0.25">
      <c r="B36" s="3" t="s">
        <v>645</v>
      </c>
      <c r="C36" s="4" t="s">
        <v>239</v>
      </c>
      <c r="D36" s="4" t="s">
        <v>646</v>
      </c>
      <c r="E36" s="16">
        <v>4</v>
      </c>
      <c r="F36" s="4">
        <f>VLOOKUP(D36,'Programas-Mestrado'!$D:$J,7,0)</f>
        <v>6</v>
      </c>
      <c r="G36" s="4">
        <f>VLOOKUP(D36,'Programas-Mestrado'!D:L,9,0)</f>
        <v>0</v>
      </c>
      <c r="H36" s="4">
        <f>VLOOKUP(D36,'Programas-Mestrado'!$D$2:$L$48,6,0)</f>
        <v>0</v>
      </c>
      <c r="I36" s="4">
        <f>VLOOKUP(D36,'Programas-Doutorado'!$D:$J,7,0)</f>
        <v>0</v>
      </c>
      <c r="J36" s="4">
        <f>IFERROR(VLOOKUP(D36,'Programas-Doutorado'!$D:$L,9,0),0)</f>
        <v>0</v>
      </c>
      <c r="K36" s="5">
        <f>IFERROR(VLOOKUP(D36,'Programas-Doutorado'!$D$2:$L$45,6,0),0)</f>
        <v>0</v>
      </c>
      <c r="M36" s="3" t="str">
        <f t="array" ref="M36">IF(ROWS(Base!$1:34)&gt;COUNTIF(Base!$I:$I,"PRÓ-REITORIA"),"",INDEX(Base!$A:$A,SMALL(IF(Base!$I:$I="PRÓ-REITORIA",ROW(Base!$A:$A),FALSE),ROWS(Base!$1:34))))</f>
        <v>FILIPE WISLEY DE MATOS ROSA</v>
      </c>
      <c r="N36" s="4" t="str">
        <f>IFERROR(VLOOKUP(M36,Base!$A:$D,4,0),"")</f>
        <v>PPGPol</v>
      </c>
      <c r="O36" s="4" t="str">
        <f>IFERROR(VLOOKUP(M36,Base!$A:$E,5,0),"")</f>
        <v>Doutorado</v>
      </c>
      <c r="P36" s="24">
        <f>IFERROR(VLOOKUP(M36,Base!$A:$F,6,0),"")</f>
        <v>45413</v>
      </c>
      <c r="Q36" s="24">
        <f>IFERROR(VLOOKUP(M36,Base!$A:$G,7,0),"")</f>
        <v>46203</v>
      </c>
      <c r="R36" s="24">
        <f t="shared" si="0"/>
        <v>46233</v>
      </c>
      <c r="S36" s="25"/>
      <c r="T36" s="27" t="str">
        <f t="shared" si="1"/>
        <v>PPGPolDoutorado</v>
      </c>
    </row>
    <row r="37" spans="2:20" x14ac:dyDescent="0.25">
      <c r="B37" s="3" t="s">
        <v>647</v>
      </c>
      <c r="C37" s="4" t="s">
        <v>256</v>
      </c>
      <c r="D37" s="4" t="s">
        <v>648</v>
      </c>
      <c r="E37" s="16">
        <v>4</v>
      </c>
      <c r="F37" s="4">
        <f>VLOOKUP(D37,'Programas-Mestrado'!$D:$J,7,0)</f>
        <v>6</v>
      </c>
      <c r="G37" s="4">
        <f>VLOOKUP(D37,'Programas-Mestrado'!D:L,9,0)</f>
        <v>0</v>
      </c>
      <c r="H37" s="4">
        <f>VLOOKUP(D37,'Programas-Mestrado'!$D$2:$L$48,6,0)</f>
        <v>0</v>
      </c>
      <c r="I37" s="4">
        <f>VLOOKUP(D37,'Programas-Doutorado'!$D:$J,7,0)</f>
        <v>0</v>
      </c>
      <c r="J37" s="4">
        <f>IFERROR(VLOOKUP(D37,'Programas-Doutorado'!$D:$L,9,0),0)</f>
        <v>0</v>
      </c>
      <c r="K37" s="5">
        <f>IFERROR(VLOOKUP(D37,'Programas-Doutorado'!$D$2:$L$45,6,0),0)</f>
        <v>0</v>
      </c>
      <c r="M37" s="3" t="str">
        <f t="array" ref="M37">IF(ROWS(Base!$1:35)&gt;COUNTIF(Base!$I:$I,"PRÓ-REITORIA"),"",INDEX(Base!$A:$A,SMALL(IF(Base!$I:$I="PRÓ-REITORIA",ROW(Base!$A:$A),FALSE),ROWS(Base!$1:35))))</f>
        <v>EVERTON DIEGO CORREA DA SILVA</v>
      </c>
      <c r="N37" s="4" t="str">
        <f>IFERROR(VLOOKUP(M37,Base!$A:$D,4,0),"")</f>
        <v>PPGPUR-So</v>
      </c>
      <c r="O37" s="4" t="str">
        <f>IFERROR(VLOOKUP(M37,Base!$A:$E,5,0),"")</f>
        <v>Mestrado</v>
      </c>
      <c r="P37" s="24">
        <f>IFERROR(VLOOKUP(M37,Base!$A:$F,6,0),"")</f>
        <v>45413</v>
      </c>
      <c r="Q37" s="24">
        <f>IFERROR(VLOOKUP(M37,Base!$A:$G,7,0),"")</f>
        <v>45535</v>
      </c>
      <c r="R37" s="24">
        <f t="shared" ref="R37:R43" si="2">IFERROR(EDATE(Q37,1),"")</f>
        <v>45565</v>
      </c>
      <c r="S37" s="25"/>
      <c r="T37" s="27" t="str">
        <f t="shared" si="1"/>
        <v>PPGPUR-SoMestrado</v>
      </c>
    </row>
    <row r="38" spans="2:20" x14ac:dyDescent="0.25">
      <c r="B38" s="3" t="s">
        <v>596</v>
      </c>
      <c r="C38" s="4" t="s">
        <v>228</v>
      </c>
      <c r="D38" s="4" t="s">
        <v>649</v>
      </c>
      <c r="E38" s="16">
        <v>3</v>
      </c>
      <c r="F38" s="4">
        <f>VLOOKUP(D38,'Programas-Mestrado'!$D:$J,7,0)</f>
        <v>0</v>
      </c>
      <c r="G38" s="4">
        <f>VLOOKUP(D38,'Programas-Mestrado'!D:L,9,0)</f>
        <v>0</v>
      </c>
      <c r="H38" s="4">
        <f>VLOOKUP(D38,'Programas-Mestrado'!$D$2:$L$48,6,0)</f>
        <v>4</v>
      </c>
      <c r="I38" s="4">
        <f>VLOOKUP(D38,'Programas-Doutorado'!$D:$J,7,0)</f>
        <v>0</v>
      </c>
      <c r="J38" s="4">
        <f>IFERROR(VLOOKUP(D38,'Programas-Doutorado'!$D:$L,9,0),0)</f>
        <v>0</v>
      </c>
      <c r="K38" s="5">
        <f>IFERROR(VLOOKUP(D38,'Programas-Doutorado'!$D$2:$L$45,6,0),0)</f>
        <v>0</v>
      </c>
      <c r="M38" s="3" t="str">
        <f t="array" ref="M38">IF(ROWS(Base!$1:36)&gt;COUNTIF(Base!$I:$I,"PRÓ-REITORIA"),"",INDEX(Base!$A:$A,SMALL(IF(Base!$I:$I="PRÓ-REITORIA",ROW(Base!$A:$A),FALSE),ROWS(Base!$1:36))))</f>
        <v>MARIO HELDER DE SOUSA ALVES FILHO</v>
      </c>
      <c r="N38" s="4" t="str">
        <f>IFERROR(VLOOKUP(M38,Base!$A:$D,4,0),"")</f>
        <v>PPGS</v>
      </c>
      <c r="O38" s="4" t="str">
        <f>IFERROR(VLOOKUP(M38,Base!$A:$E,5,0),"")</f>
        <v>Doutorado</v>
      </c>
      <c r="P38" s="24">
        <f>IFERROR(VLOOKUP(M38,Base!$A:$F,6,0),"")</f>
        <v>45047</v>
      </c>
      <c r="Q38" s="24">
        <f>IFERROR(VLOOKUP(M38,Base!$A:$G,7,0),"")</f>
        <v>46446</v>
      </c>
      <c r="R38" s="24">
        <f t="shared" si="2"/>
        <v>46474</v>
      </c>
      <c r="S38" s="25"/>
      <c r="T38" s="27" t="str">
        <f t="shared" si="1"/>
        <v>PPGSDoutorado</v>
      </c>
    </row>
    <row r="39" spans="2:20" x14ac:dyDescent="0.25">
      <c r="B39" s="3" t="s">
        <v>650</v>
      </c>
      <c r="C39" s="4" t="s">
        <v>236</v>
      </c>
      <c r="D39" s="4" t="s">
        <v>651</v>
      </c>
      <c r="E39" s="16">
        <v>4</v>
      </c>
      <c r="F39" s="4">
        <f>VLOOKUP(D39,'Programas-Mestrado'!$D:$J,7,0)</f>
        <v>11</v>
      </c>
      <c r="G39" s="4">
        <f>VLOOKUP(D39,'Programas-Mestrado'!D:L,9,0)</f>
        <v>0</v>
      </c>
      <c r="H39" s="4">
        <f>VLOOKUP(D39,'Programas-Mestrado'!$D$2:$L$48,6,0)</f>
        <v>0</v>
      </c>
      <c r="I39" s="4">
        <f>VLOOKUP(D39,'Programas-Doutorado'!$D:$J,7,0)</f>
        <v>0</v>
      </c>
      <c r="J39" s="4">
        <f>IFERROR(VLOOKUP(D39,'Programas-Doutorado'!$D:$L,9,0),0)</f>
        <v>0</v>
      </c>
      <c r="K39" s="5">
        <f>IFERROR(VLOOKUP(D39,'Programas-Doutorado'!$D$2:$L$45,6,0),0)</f>
        <v>0</v>
      </c>
      <c r="M39" s="3" t="str">
        <f t="array" ref="M39">IF(ROWS(Base!$1:37)&gt;COUNTIF(Base!$I:$I,"PRÓ-REITORIA"),"",INDEX(Base!$A:$A,SMALL(IF(Base!$I:$I="PRÓ-REITORIA",ROW(Base!$A:$A),FALSE),ROWS(Base!$1:37))))</f>
        <v>LILIAN MARIA VASCONCELOS</v>
      </c>
      <c r="N39" s="4" t="str">
        <f>IFERROR(VLOOKUP(M39,Base!$A:$D,4,0),"")</f>
        <v>PPGTO</v>
      </c>
      <c r="O39" s="4" t="str">
        <f>IFERROR(VLOOKUP(M39,Base!$A:$E,5,0),"")</f>
        <v>Mestrado</v>
      </c>
      <c r="P39" s="24">
        <f>IFERROR(VLOOKUP(M39,Base!$A:$F,6,0),"")</f>
        <v>45413</v>
      </c>
      <c r="Q39" s="24">
        <f>IFERROR(VLOOKUP(M39,Base!$A:$G,7,0),"")</f>
        <v>46142</v>
      </c>
      <c r="R39" s="24">
        <f t="shared" si="2"/>
        <v>46172</v>
      </c>
      <c r="S39" s="25"/>
      <c r="T39" s="27" t="str">
        <f t="shared" si="1"/>
        <v>PPGTOMestrado</v>
      </c>
    </row>
    <row r="40" spans="2:20" x14ac:dyDescent="0.25">
      <c r="B40" s="3" t="s">
        <v>600</v>
      </c>
      <c r="C40" s="4" t="s">
        <v>241</v>
      </c>
      <c r="D40" s="4" t="s">
        <v>652</v>
      </c>
      <c r="E40" s="16">
        <v>4</v>
      </c>
      <c r="F40" s="4">
        <f>VLOOKUP(D40,'Programas-Mestrado'!$D:$J,7,0)</f>
        <v>5</v>
      </c>
      <c r="G40" s="4">
        <f>VLOOKUP(D40,'Programas-Mestrado'!D:L,9,0)</f>
        <v>0</v>
      </c>
      <c r="H40" s="4">
        <f>VLOOKUP(D40,'Programas-Mestrado'!$D$2:$L$48,6,0)</f>
        <v>1</v>
      </c>
      <c r="I40" s="4">
        <f>VLOOKUP(D40,'Programas-Doutorado'!$D:$J,7,0)</f>
        <v>0</v>
      </c>
      <c r="J40" s="4">
        <f>IFERROR(VLOOKUP(D40,'Programas-Doutorado'!$D:$L,9,0),0)</f>
        <v>0</v>
      </c>
      <c r="K40" s="5">
        <f>IFERROR(VLOOKUP(D40,'Programas-Doutorado'!$D$2:$L$45,6,0),0)</f>
        <v>0</v>
      </c>
      <c r="M40" s="3" t="str">
        <f t="array" ref="M40">IF(ROWS(Base!$1:38)&gt;COUNTIF(Base!$I:$I,"PRÓ-REITORIA"),"",INDEX(Base!$A:$A,SMALL(IF(Base!$I:$I="PRÓ-REITORIA",ROW(Base!$A:$A),FALSE),ROWS(Base!$1:38))))</f>
        <v>LUENY HELENA LOPES</v>
      </c>
      <c r="N40" s="4" t="str">
        <f>IFERROR(VLOOKUP(M40,Base!$A:$D,4,0),"")</f>
        <v>PPGTO</v>
      </c>
      <c r="O40" s="4" t="str">
        <f>IFERROR(VLOOKUP(M40,Base!$A:$E,5,0),"")</f>
        <v>Mestrado</v>
      </c>
      <c r="P40" s="24">
        <f>IFERROR(VLOOKUP(M40,Base!$A:$F,6,0),"")</f>
        <v>45444</v>
      </c>
      <c r="Q40" s="24">
        <f>IFERROR(VLOOKUP(M40,Base!$A:$G,7,0),"")</f>
        <v>46081</v>
      </c>
      <c r="R40" s="24">
        <f t="shared" si="2"/>
        <v>46109</v>
      </c>
      <c r="S40" s="25"/>
      <c r="T40" s="27" t="str">
        <f t="shared" si="1"/>
        <v>PPGTOMestrado</v>
      </c>
    </row>
    <row r="41" spans="2:20" x14ac:dyDescent="0.25">
      <c r="B41" s="3" t="s">
        <v>624</v>
      </c>
      <c r="C41" s="4" t="s">
        <v>238</v>
      </c>
      <c r="D41" s="4" t="s">
        <v>653</v>
      </c>
      <c r="E41" s="16">
        <v>4</v>
      </c>
      <c r="F41" s="4">
        <f>VLOOKUP(D41,'Programas-Mestrado'!$D:$J,7,0)</f>
        <v>8</v>
      </c>
      <c r="G41" s="4">
        <f>VLOOKUP(D41,'Programas-Mestrado'!D:L,9,0)</f>
        <v>0</v>
      </c>
      <c r="H41" s="4">
        <f>VLOOKUP(D41,'Programas-Mestrado'!$D$2:$L$48,6,0)</f>
        <v>3</v>
      </c>
      <c r="I41" s="4">
        <f>VLOOKUP(D41,'Programas-Doutorado'!$D:$J,7,0)</f>
        <v>10</v>
      </c>
      <c r="J41" s="4">
        <f>IFERROR(VLOOKUP(D41,'Programas-Doutorado'!$D:$L,9,0),0)</f>
        <v>0</v>
      </c>
      <c r="K41" s="5">
        <f>IFERROR(VLOOKUP(D41,'Programas-Doutorado'!$D$2:$L$45,6,0),0)</f>
        <v>0</v>
      </c>
      <c r="M41" s="3" t="str">
        <f t="array" ref="M41">IF(ROWS(Base!$1:39)&gt;COUNTIF(Base!$I:$I,"PRÓ-REITORIA"),"",INDEX(Base!$A:$A,SMALL(IF(Base!$I:$I="PRÓ-REITORIA",ROW(Base!$A:$A),FALSE),ROWS(Base!$1:39))))</f>
        <v/>
      </c>
      <c r="N41" s="4" t="str">
        <f>IFERROR(VLOOKUP(M41,Base!$A:$D,4,0),"")</f>
        <v/>
      </c>
      <c r="O41" s="4" t="str">
        <f>IFERROR(VLOOKUP(M41,Base!$A:$E,5,0),"")</f>
        <v/>
      </c>
      <c r="P41" s="24" t="str">
        <f>IFERROR(VLOOKUP(M41,Base!$A:$F,6,0),"")</f>
        <v/>
      </c>
      <c r="Q41" s="24" t="str">
        <f>IFERROR(VLOOKUP(M41,Base!$A:$G,7,0),"")</f>
        <v/>
      </c>
      <c r="R41" s="24" t="str">
        <f t="shared" si="2"/>
        <v/>
      </c>
      <c r="S41" s="25"/>
      <c r="T41" s="27" t="str">
        <f t="shared" si="1"/>
        <v/>
      </c>
    </row>
    <row r="42" spans="2:20" x14ac:dyDescent="0.25">
      <c r="B42" s="3" t="s">
        <v>654</v>
      </c>
      <c r="C42" s="4" t="s">
        <v>250</v>
      </c>
      <c r="D42" s="4" t="s">
        <v>655</v>
      </c>
      <c r="E42" s="16">
        <v>4</v>
      </c>
      <c r="F42" s="4">
        <f>VLOOKUP(D42,'Programas-Mestrado'!$D:$J,7,0)</f>
        <v>4</v>
      </c>
      <c r="G42" s="4">
        <f>VLOOKUP(D42,'Programas-Mestrado'!D:L,9,0)</f>
        <v>0</v>
      </c>
      <c r="H42" s="4">
        <f>VLOOKUP(D42,'Programas-Mestrado'!$D$2:$L$48,6,0)</f>
        <v>2</v>
      </c>
      <c r="I42" s="4">
        <f>VLOOKUP(D42,'Programas-Doutorado'!$D:$J,7,0)</f>
        <v>0</v>
      </c>
      <c r="J42" s="4">
        <f>IFERROR(VLOOKUP(D42,'Programas-Doutorado'!$D:$L,9,0),0)</f>
        <v>0</v>
      </c>
      <c r="K42" s="5">
        <f>IFERROR(VLOOKUP(D42,'Programas-Doutorado'!$D$2:$L$45,6,0),0)</f>
        <v>0</v>
      </c>
      <c r="M42" s="3" t="str">
        <f t="array" ref="M42">IF(ROWS(Base!$1:40)&gt;COUNTIF(Base!$I:$I,"PRÓ-REITORIA"),"",INDEX(Base!$A:$A,SMALL(IF(Base!$I:$I="PRÓ-REITORIA",ROW(Base!$A:$A),FALSE),ROWS(Base!$1:40))))</f>
        <v/>
      </c>
      <c r="N42" s="4" t="str">
        <f>IFERROR(VLOOKUP(M42,Base!$A:$D,4,0),"")</f>
        <v/>
      </c>
      <c r="O42" s="4" t="str">
        <f>IFERROR(VLOOKUP(M42,Base!$A:$E,5,0),"")</f>
        <v/>
      </c>
      <c r="P42" s="24" t="str">
        <f>IFERROR(VLOOKUP(M42,Base!$A:$F,6,0),"")</f>
        <v/>
      </c>
      <c r="Q42" s="24" t="str">
        <f>IFERROR(VLOOKUP(M42,Base!$A:$G,7,0),"")</f>
        <v/>
      </c>
      <c r="R42" s="24" t="str">
        <f t="shared" si="2"/>
        <v/>
      </c>
      <c r="S42" s="25"/>
      <c r="T42" s="27" t="str">
        <f t="shared" si="1"/>
        <v/>
      </c>
    </row>
    <row r="43" spans="2:20" x14ac:dyDescent="0.25">
      <c r="B43" s="3" t="s">
        <v>656</v>
      </c>
      <c r="C43" s="4" t="s">
        <v>226</v>
      </c>
      <c r="D43" s="4" t="s">
        <v>657</v>
      </c>
      <c r="E43" s="16">
        <v>4</v>
      </c>
      <c r="F43" s="4">
        <f>VLOOKUP(D43,'Programas-Mestrado'!$D:$J,7,0)</f>
        <v>11</v>
      </c>
      <c r="G43" s="4">
        <f>VLOOKUP(D43,'Programas-Mestrado'!D:L,9,0)</f>
        <v>0</v>
      </c>
      <c r="H43" s="4">
        <f>VLOOKUP(D43,'Programas-Mestrado'!$D$2:$L$48,6,0)</f>
        <v>0</v>
      </c>
      <c r="I43" s="4">
        <f>VLOOKUP(D43,'Programas-Doutorado'!$D:$J,7,0)</f>
        <v>15</v>
      </c>
      <c r="J43" s="4">
        <f>IFERROR(VLOOKUP(D43,'Programas-Doutorado'!$D:$L,9,0),0)</f>
        <v>0</v>
      </c>
      <c r="K43" s="5">
        <f>IFERROR(VLOOKUP(D43,'Programas-Doutorado'!$D$2:$L$45,6,0),0)</f>
        <v>0</v>
      </c>
      <c r="M43" s="3" t="str">
        <f t="array" ref="M43">IF(ROWS(Base!$1:41)&gt;COUNTIF(Base!$I:$I,"PRÓ-REITORIA"),"",INDEX(Base!$A:$A,SMALL(IF(Base!$I:$I="PRÓ-REITORIA",ROW(Base!$A:$A),FALSE),ROWS(Base!$1:41))))</f>
        <v/>
      </c>
      <c r="N43" s="4" t="str">
        <f>IFERROR(VLOOKUP(M43,Base!$A:$D,4,0),"")</f>
        <v/>
      </c>
      <c r="O43" s="4" t="str">
        <f>IFERROR(VLOOKUP(M43,Base!$A:$E,5,0),"")</f>
        <v/>
      </c>
      <c r="P43" s="24" t="str">
        <f>IFERROR(VLOOKUP(M43,Base!$A:$F,6,0),"")</f>
        <v/>
      </c>
      <c r="Q43" s="24" t="str">
        <f>IFERROR(VLOOKUP(M43,Base!$A:$G,7,0),"")</f>
        <v/>
      </c>
      <c r="R43" s="24" t="str">
        <f t="shared" si="2"/>
        <v/>
      </c>
      <c r="S43" s="25"/>
      <c r="T43" s="27" t="str">
        <f t="shared" si="1"/>
        <v/>
      </c>
    </row>
    <row r="44" spans="2:20" x14ac:dyDescent="0.25">
      <c r="B44" s="3" t="s">
        <v>658</v>
      </c>
      <c r="C44" s="4" t="s">
        <v>230</v>
      </c>
      <c r="D44" s="4" t="s">
        <v>659</v>
      </c>
      <c r="E44" s="16">
        <v>4</v>
      </c>
      <c r="F44" s="4">
        <f>VLOOKUP(D44,'Programas-Mestrado'!$D:$J,7,0)</f>
        <v>11</v>
      </c>
      <c r="G44" s="4">
        <f>VLOOKUP(D44,'Programas-Mestrado'!D:L,9,0)</f>
        <v>0</v>
      </c>
      <c r="H44" s="4">
        <f>VLOOKUP(D44,'Programas-Mestrado'!$D$2:$L$48,6,0)</f>
        <v>0</v>
      </c>
      <c r="I44" s="4">
        <f>VLOOKUP(D44,'Programas-Doutorado'!$D:$J,7,0)</f>
        <v>14</v>
      </c>
      <c r="J44" s="4">
        <f>IFERROR(VLOOKUP(D44,'Programas-Doutorado'!$D:$L,9,0),0)</f>
        <v>0</v>
      </c>
      <c r="K44" s="5">
        <f>IFERROR(VLOOKUP(D44,'Programas-Doutorado'!$D$2:$L$45,6,0),0)</f>
        <v>0</v>
      </c>
      <c r="M44" s="3" t="str">
        <f t="array" ref="M44">IF(ROWS(Base!$1:42)&gt;COUNTIF(Base!$I:$I,"PRÓ-REITORIA"),"",INDEX(Base!$A:$A,SMALL(IF(Base!$I:$I="PRÓ-REITORIA",ROW(Base!$A:$A),FALSE),ROWS(Base!$1:42))))</f>
        <v/>
      </c>
      <c r="N44" s="4" t="str">
        <f>IFERROR(VLOOKUP(M44,Base!$A:$D,4,0),"")</f>
        <v/>
      </c>
      <c r="O44" s="4" t="str">
        <f>IFERROR(VLOOKUP(M44,Base!$A:$E,5,0),"")</f>
        <v/>
      </c>
      <c r="P44" s="24" t="str">
        <f>IFERROR(VLOOKUP(M44,Base!$A:$F,6,0),"")</f>
        <v/>
      </c>
      <c r="Q44" s="24" t="str">
        <f>IFERROR(VLOOKUP(M44,Base!$A:$G,7,0),"")</f>
        <v/>
      </c>
      <c r="R44" s="24" t="str">
        <f t="shared" ref="R44:R54" si="3">IFERROR(EDATE(Q44,1),"")</f>
        <v/>
      </c>
      <c r="S44" s="25"/>
      <c r="T44" s="27" t="str">
        <f t="shared" si="1"/>
        <v/>
      </c>
    </row>
    <row r="45" spans="2:20" x14ac:dyDescent="0.25">
      <c r="B45" s="3" t="s">
        <v>660</v>
      </c>
      <c r="C45" s="4" t="s">
        <v>255</v>
      </c>
      <c r="D45" s="4" t="s">
        <v>661</v>
      </c>
      <c r="E45" s="16">
        <v>4</v>
      </c>
      <c r="F45" s="4">
        <f>VLOOKUP(D45,'Programas-Mestrado'!$D:$J,7,0)</f>
        <v>11</v>
      </c>
      <c r="G45" s="4">
        <f>VLOOKUP(D45,'Programas-Mestrado'!D:L,9,0)</f>
        <v>0</v>
      </c>
      <c r="H45" s="4">
        <f>VLOOKUP(D45,'Programas-Mestrado'!$D$2:$L$48,6,0)</f>
        <v>0</v>
      </c>
      <c r="I45" s="4">
        <f>VLOOKUP(D45,'Programas-Doutorado'!$D:$J,7,0)</f>
        <v>14</v>
      </c>
      <c r="J45" s="4">
        <f>IFERROR(VLOOKUP(D45,'Programas-Doutorado'!$D:$L,9,0),0)</f>
        <v>0</v>
      </c>
      <c r="K45" s="5">
        <f>IFERROR(VLOOKUP(D45,'Programas-Doutorado'!$D$2:$L$45,6,0),0)</f>
        <v>1</v>
      </c>
      <c r="M45" s="3" t="str">
        <f t="array" ref="M45">IF(ROWS(Base!$1:43)&gt;COUNTIF(Base!$I:$I,"PRÓ-REITORIA"),"",INDEX(Base!$A:$A,SMALL(IF(Base!$I:$I="PRÓ-REITORIA",ROW(Base!$A:$A),FALSE),ROWS(Base!$1:43))))</f>
        <v/>
      </c>
      <c r="N45" s="4" t="str">
        <f>IFERROR(VLOOKUP(M45,Base!$A:$D,4,0),"")</f>
        <v/>
      </c>
      <c r="O45" s="4" t="str">
        <f>IFERROR(VLOOKUP(M45,Base!$A:$E,5,0),"")</f>
        <v/>
      </c>
      <c r="P45" s="24" t="str">
        <f>IFERROR(VLOOKUP(M45,Base!$A:$F,6,0),"")</f>
        <v/>
      </c>
      <c r="Q45" s="24" t="str">
        <f>IFERROR(VLOOKUP(M45,Base!$A:$G,7,0),"")</f>
        <v/>
      </c>
      <c r="R45" s="24" t="str">
        <f t="shared" si="3"/>
        <v/>
      </c>
      <c r="S45" s="25"/>
      <c r="T45" s="27" t="str">
        <f t="shared" si="1"/>
        <v/>
      </c>
    </row>
    <row r="46" spans="2:20" x14ac:dyDescent="0.25">
      <c r="B46" s="3" t="s">
        <v>877</v>
      </c>
      <c r="C46" s="4" t="s">
        <v>878</v>
      </c>
      <c r="D46" s="4" t="s">
        <v>707</v>
      </c>
      <c r="E46" s="17">
        <v>3</v>
      </c>
      <c r="F46" s="4">
        <f>VLOOKUP(D46,'Programas-Mestrado'!$D:$J,7,0)</f>
        <v>4</v>
      </c>
      <c r="G46" s="4">
        <f>VLOOKUP(D46,'Programas-Mestrado'!D:L,9,0)</f>
        <v>0</v>
      </c>
      <c r="H46" s="4">
        <f>VLOOKUP(D46,'Programas-Mestrado'!$D$2:$L$48,6,0)</f>
        <v>0</v>
      </c>
      <c r="I46" s="4">
        <f>IFERROR(VLOOKUP(D46,'Programas-Doutorado'!$D:$J,7,0),0)</f>
        <v>0</v>
      </c>
      <c r="J46" s="4">
        <f>IFERROR(VLOOKUP(D46,'Programas-Doutorado'!$D:$L,9,0),0)</f>
        <v>0</v>
      </c>
      <c r="K46" s="5">
        <f>IFERROR(VLOOKUP(D46,'Programas-Doutorado'!$D$2:$L$45,6,0),0)</f>
        <v>0</v>
      </c>
      <c r="M46" s="3" t="str">
        <f t="array" ref="M46">IF(ROWS(Base!$1:44)&gt;COUNTIF(Base!$I:$I,"PRÓ-REITORIA"),"",INDEX(Base!$A:$A,SMALL(IF(Base!$I:$I="PRÓ-REITORIA",ROW(Base!$A:$A),FALSE),ROWS(Base!$1:44))))</f>
        <v/>
      </c>
      <c r="N46" s="4" t="str">
        <f>IFERROR(VLOOKUP(M46,Base!$A:$D,4,0),"")</f>
        <v/>
      </c>
      <c r="O46" s="4" t="str">
        <f>IFERROR(VLOOKUP(M46,Base!$A:$E,5,0),"")</f>
        <v/>
      </c>
      <c r="P46" s="24" t="str">
        <f>IFERROR(VLOOKUP(M46,Base!$A:$F,6,0),"")</f>
        <v/>
      </c>
      <c r="Q46" s="24" t="str">
        <f>IFERROR(VLOOKUP(M46,Base!$A:$G,7,0),"")</f>
        <v/>
      </c>
      <c r="R46" s="24" t="str">
        <f t="shared" si="3"/>
        <v/>
      </c>
      <c r="S46" s="25"/>
      <c r="T46" s="27" t="str">
        <f t="shared" si="1"/>
        <v/>
      </c>
    </row>
    <row r="47" spans="2:20" x14ac:dyDescent="0.25">
      <c r="B47" s="3" t="s">
        <v>875</v>
      </c>
      <c r="C47" s="4" t="s">
        <v>873</v>
      </c>
      <c r="D47" s="4" t="s">
        <v>708</v>
      </c>
      <c r="E47" s="17">
        <v>3</v>
      </c>
      <c r="F47" s="4">
        <f>VLOOKUP(D47,'Programas-Mestrado'!$D:$J,7,0)</f>
        <v>4</v>
      </c>
      <c r="G47" s="4">
        <f>VLOOKUP(D47,'Programas-Mestrado'!D:L,9,0)</f>
        <v>0</v>
      </c>
      <c r="H47" s="4">
        <f>VLOOKUP(D47,'Programas-Mestrado'!$D$2:$L$48,6,0)</f>
        <v>0</v>
      </c>
      <c r="I47" s="4">
        <f>IFERROR(VLOOKUP(D47,'Programas-Doutorado'!$D:$J,7,0),0)</f>
        <v>0</v>
      </c>
      <c r="J47" s="4">
        <f>IFERROR(VLOOKUP(D47,'Programas-Doutorado'!$D:$L,9,0),0)</f>
        <v>0</v>
      </c>
      <c r="K47" s="5">
        <f>IFERROR(VLOOKUP(D47,'Programas-Doutorado'!$D$2:$L$45,6,0),0)</f>
        <v>0</v>
      </c>
      <c r="M47" s="3" t="str">
        <f t="array" ref="M47">IF(ROWS(Base!$1:45)&gt;COUNTIF(Base!$I:$I,"PRÓ-REITORIA"),"",INDEX(Base!$A:$A,SMALL(IF(Base!$I:$I="PRÓ-REITORIA",ROW(Base!$A:$A),FALSE),ROWS(Base!$1:45))))</f>
        <v/>
      </c>
      <c r="N47" s="4" t="str">
        <f>IFERROR(VLOOKUP(M47,Base!$A:$D,4,0),"")</f>
        <v/>
      </c>
      <c r="O47" s="4" t="str">
        <f>IFERROR(VLOOKUP(M47,Base!$A:$E,5,0),"")</f>
        <v/>
      </c>
      <c r="P47" s="24" t="str">
        <f>IFERROR(VLOOKUP(M47,Base!$A:$F,6,0),"")</f>
        <v/>
      </c>
      <c r="Q47" s="24" t="str">
        <f>IFERROR(VLOOKUP(M47,Base!$A:$G,7,0),"")</f>
        <v/>
      </c>
      <c r="R47" s="24" t="str">
        <f t="shared" si="3"/>
        <v/>
      </c>
      <c r="S47" s="25"/>
      <c r="T47" s="27" t="str">
        <f t="shared" si="1"/>
        <v/>
      </c>
    </row>
    <row r="48" spans="2:20" x14ac:dyDescent="0.25">
      <c r="B48" s="3" t="s">
        <v>3561</v>
      </c>
      <c r="C48" s="4" t="s">
        <v>3562</v>
      </c>
      <c r="D48" s="4" t="s">
        <v>3372</v>
      </c>
      <c r="E48" s="17">
        <v>3</v>
      </c>
      <c r="F48" s="4">
        <f>VLOOKUP(D48,'Programas-Mestrado'!$D:$J,7,0)</f>
        <v>5</v>
      </c>
      <c r="G48" s="4">
        <f>VLOOKUP(D48,'Programas-Mestrado'!D:L,9,0)</f>
        <v>0</v>
      </c>
      <c r="H48" s="4">
        <f>VLOOKUP(D48,'Programas-Mestrado'!$D$2:$L$48,6,0)</f>
        <v>0</v>
      </c>
      <c r="I48" s="4">
        <f>IFERROR(VLOOKUP(D48,'Programas-Doutorado'!$D:$J,7,0),0)</f>
        <v>0</v>
      </c>
      <c r="J48" s="4">
        <f>IFERROR(VLOOKUP(D48,'Programas-Doutorado'!$D:$L,9,0),0)</f>
        <v>0</v>
      </c>
      <c r="K48" s="5">
        <f>IFERROR(VLOOKUP(D48,'Programas-Doutorado'!$D$2:$L$45,6,0),0)</f>
        <v>0</v>
      </c>
      <c r="M48" s="3" t="str">
        <f t="array" ref="M48">IF(ROWS(Base!$1:46)&gt;COUNTIF(Base!$I:$I,"PRÓ-REITORIA"),"",INDEX(Base!$A:$A,SMALL(IF(Base!$I:$I="PRÓ-REITORIA",ROW(Base!$A:$A),FALSE),ROWS(Base!$1:46))))</f>
        <v/>
      </c>
      <c r="N48" s="4" t="str">
        <f>IFERROR(VLOOKUP(M48,Base!$A:$D,4,0),"")</f>
        <v/>
      </c>
      <c r="O48" s="4" t="str">
        <f>IFERROR(VLOOKUP(M48,Base!$A:$E,5,0),"")</f>
        <v/>
      </c>
      <c r="P48" s="24" t="str">
        <f>IFERROR(VLOOKUP(M48,Base!$A:$F,6,0),"")</f>
        <v/>
      </c>
      <c r="Q48" s="24" t="str">
        <f>IFERROR(VLOOKUP(M48,Base!$A:$G,7,0),"")</f>
        <v/>
      </c>
      <c r="R48" s="24" t="str">
        <f t="shared" si="3"/>
        <v/>
      </c>
      <c r="S48" s="25"/>
      <c r="T48" s="27" t="str">
        <f t="shared" si="1"/>
        <v/>
      </c>
    </row>
    <row r="49" spans="2:20" ht="15.75" thickBot="1" x14ac:dyDescent="0.3">
      <c r="B49" s="14" t="s">
        <v>4498</v>
      </c>
      <c r="C49" s="6" t="s">
        <v>4499</v>
      </c>
      <c r="D49" s="6" t="s">
        <v>4500</v>
      </c>
      <c r="E49" s="18" t="s">
        <v>978</v>
      </c>
      <c r="F49" s="6">
        <f>VLOOKUP(D49,'Programas-Mestrado'!$D:$J,7,0)</f>
        <v>2</v>
      </c>
      <c r="G49" s="6">
        <f>VLOOKUP(D49,'Programas-Mestrado'!D:L,9,0)</f>
        <v>0</v>
      </c>
      <c r="H49" s="6">
        <f>VLOOKUP(D49,'Programas-Mestrado'!$D$2:$L$48,6,0)</f>
        <v>2</v>
      </c>
      <c r="I49" s="6">
        <f>IFERROR(VLOOKUP(D49,'Programas-Doutorado'!$D:$J,7,0),0)</f>
        <v>0</v>
      </c>
      <c r="J49" s="6">
        <f>IFERROR(VLOOKUP(D49,'Programas-Doutorado'!$D:$L,9,0),0)</f>
        <v>0</v>
      </c>
      <c r="K49" s="7">
        <f>IFERROR(VLOOKUP(D49,'Programas-Doutorado'!$D$2:$L$45,6,0),0)</f>
        <v>0</v>
      </c>
      <c r="M49" s="3" t="str">
        <f t="array" ref="M49">IF(ROWS(Base!$1:47)&gt;COUNTIF(Base!$I:$I,"PRÓ-REITORIA"),"",INDEX(Base!$A:$A,SMALL(IF(Base!$I:$I="PRÓ-REITORIA",ROW(Base!$A:$A),FALSE),ROWS(Base!$1:47))))</f>
        <v/>
      </c>
      <c r="N49" s="4" t="str">
        <f>IFERROR(VLOOKUP(M49,Base!$A:$D,4,0),"")</f>
        <v/>
      </c>
      <c r="O49" s="4" t="str">
        <f>IFERROR(VLOOKUP(M49,Base!$A:$E,5,0),"")</f>
        <v/>
      </c>
      <c r="P49" s="24" t="str">
        <f>IFERROR(VLOOKUP(M49,Base!$A:$F,6,0),"")</f>
        <v/>
      </c>
      <c r="Q49" s="24" t="str">
        <f>IFERROR(VLOOKUP(M49,Base!$A:$G,7,0),"")</f>
        <v/>
      </c>
      <c r="R49" s="24" t="str">
        <f t="shared" si="3"/>
        <v/>
      </c>
      <c r="S49" s="25"/>
      <c r="T49" s="27" t="str">
        <f t="shared" si="1"/>
        <v/>
      </c>
    </row>
    <row r="50" spans="2:20" x14ac:dyDescent="0.25">
      <c r="M50" s="3" t="str">
        <f t="array" ref="M50">IF(ROWS(Base!$1:48)&gt;COUNTIF(Base!$I:$I,"PRÓ-REITORIA"),"",INDEX(Base!$A:$A,SMALL(IF(Base!$I:$I="PRÓ-REITORIA",ROW(Base!$A:$A),FALSE),ROWS(Base!$1:48))))</f>
        <v/>
      </c>
      <c r="N50" s="4" t="str">
        <f>IFERROR(VLOOKUP(M50,Base!$A:$D,4,0),"")</f>
        <v/>
      </c>
      <c r="O50" s="4" t="str">
        <f>IFERROR(VLOOKUP(M50,Base!$A:$E,5,0),"")</f>
        <v/>
      </c>
      <c r="P50" s="24" t="str">
        <f>IFERROR(VLOOKUP(M50,Base!$A:$F,6,0),"")</f>
        <v/>
      </c>
      <c r="Q50" s="24" t="str">
        <f>IFERROR(VLOOKUP(M50,Base!$A:$G,7,0),"")</f>
        <v/>
      </c>
      <c r="R50" s="24" t="str">
        <f t="shared" si="3"/>
        <v/>
      </c>
      <c r="S50" s="25"/>
      <c r="T50" s="27" t="str">
        <f t="shared" si="1"/>
        <v/>
      </c>
    </row>
    <row r="51" spans="2:20" x14ac:dyDescent="0.25">
      <c r="M51" s="3" t="str">
        <f t="array" ref="M51">IF(ROWS(Base!$1:49)&gt;COUNTIF(Base!$I:$I,"PRÓ-REITORIA"),"",INDEX(Base!$A:$A,SMALL(IF(Base!$I:$I="PRÓ-REITORIA",ROW(Base!$A:$A),FALSE),ROWS(Base!$1:49))))</f>
        <v/>
      </c>
      <c r="N51" s="4" t="str">
        <f>IFERROR(VLOOKUP(M51,Base!$A:$D,4,0),"")</f>
        <v/>
      </c>
      <c r="O51" s="4" t="str">
        <f>IFERROR(VLOOKUP(M51,Base!$A:$E,5,0),"")</f>
        <v/>
      </c>
      <c r="P51" s="24" t="str">
        <f>IFERROR(VLOOKUP(M51,Base!$A:$F,6,0),"")</f>
        <v/>
      </c>
      <c r="Q51" s="24" t="str">
        <f>IFERROR(VLOOKUP(M51,Base!$A:$G,7,0),"")</f>
        <v/>
      </c>
      <c r="R51" s="24" t="str">
        <f t="shared" si="3"/>
        <v/>
      </c>
      <c r="S51" s="25"/>
      <c r="T51" s="27" t="str">
        <f t="shared" si="1"/>
        <v/>
      </c>
    </row>
    <row r="52" spans="2:20" x14ac:dyDescent="0.25">
      <c r="M52" s="3" t="str">
        <f t="array" ref="M52">IF(ROWS(Base!$1:50)&gt;COUNTIF(Base!$I:$I,"PRÓ-REITORIA"),"",INDEX(Base!$A:$A,SMALL(IF(Base!$I:$I="PRÓ-REITORIA",ROW(Base!$A:$A),FALSE),ROWS(Base!$1:50))))</f>
        <v/>
      </c>
      <c r="N52" s="4" t="str">
        <f>IFERROR(VLOOKUP(M52,Base!$A:$D,4,0),"")</f>
        <v/>
      </c>
      <c r="O52" s="4" t="str">
        <f>IFERROR(VLOOKUP(M52,Base!$A:$E,5,0),"")</f>
        <v/>
      </c>
      <c r="P52" s="24" t="str">
        <f>IFERROR(VLOOKUP(M52,Base!$A:$F,6,0),"")</f>
        <v/>
      </c>
      <c r="Q52" s="24" t="str">
        <f>IFERROR(VLOOKUP(M52,Base!$A:$G,7,0),"")</f>
        <v/>
      </c>
      <c r="R52" s="24" t="str">
        <f t="shared" si="3"/>
        <v/>
      </c>
      <c r="S52" s="25"/>
      <c r="T52" s="27" t="str">
        <f t="shared" si="1"/>
        <v/>
      </c>
    </row>
    <row r="53" spans="2:20" x14ac:dyDescent="0.25">
      <c r="M53" s="3" t="str">
        <f t="array" ref="M53">IF(ROWS(Base!$1:51)&gt;COUNTIF(Base!$I:$I,"PRÓ-REITORIA"),"",INDEX(Base!$A:$A,SMALL(IF(Base!$I:$I="PRÓ-REITORIA",ROW(Base!$A:$A),FALSE),ROWS(Base!$1:51))))</f>
        <v/>
      </c>
      <c r="N53" s="4" t="str">
        <f>IFERROR(VLOOKUP(M53,Base!$A:$D,4,0),"")</f>
        <v/>
      </c>
      <c r="O53" s="4" t="str">
        <f>IFERROR(VLOOKUP(M53,Base!$A:$E,5,0),"")</f>
        <v/>
      </c>
      <c r="P53" s="24" t="str">
        <f>IFERROR(VLOOKUP(M53,Base!$A:$F,6,0),"")</f>
        <v/>
      </c>
      <c r="Q53" s="24" t="str">
        <f>IFERROR(VLOOKUP(M53,Base!$A:$G,7,0),"")</f>
        <v/>
      </c>
      <c r="R53" s="24" t="str">
        <f t="shared" si="3"/>
        <v/>
      </c>
      <c r="S53" s="25"/>
      <c r="T53" s="27" t="str">
        <f t="shared" si="1"/>
        <v/>
      </c>
    </row>
    <row r="54" spans="2:20" ht="15.75" thickBot="1" x14ac:dyDescent="0.3">
      <c r="M54" s="14" t="str">
        <f t="array" ref="M54">IF(ROWS(Base!$1:52)&gt;COUNTIF(Base!$I:$I,"PRÓ-REITORIA"),"",INDEX(Base!$A:$A,SMALL(IF(Base!$I:$I="PRÓ-REITORIA",ROW(Base!$A:$A),FALSE),ROWS(Base!$1:52))))</f>
        <v/>
      </c>
      <c r="N54" s="6" t="str">
        <f>IFERROR(VLOOKUP(M54,Base!$A:$D,4,0),"")</f>
        <v/>
      </c>
      <c r="O54" s="6" t="str">
        <f>IFERROR(VLOOKUP(M54,Base!$A:$E,5,0),"")</f>
        <v/>
      </c>
      <c r="P54" s="31" t="str">
        <f>IFERROR(VLOOKUP(M54,Base!$A:$F,6,0),"")</f>
        <v/>
      </c>
      <c r="Q54" s="31" t="str">
        <f>IFERROR(VLOOKUP(M54,Base!$A:$G,7,0),"")</f>
        <v/>
      </c>
      <c r="R54" s="31" t="str">
        <f t="shared" si="3"/>
        <v/>
      </c>
      <c r="S54" s="26"/>
      <c r="T54" s="27" t="str">
        <f t="shared" si="1"/>
        <v/>
      </c>
    </row>
  </sheetData>
  <autoFilter ref="F2:K49" xr:uid="{00000000-0001-0000-0400-000000000000}"/>
  <mergeCells count="7">
    <mergeCell ref="M1:S1"/>
    <mergeCell ref="F1:H1"/>
    <mergeCell ref="I1:K1"/>
    <mergeCell ref="B1:B2"/>
    <mergeCell ref="C1:C2"/>
    <mergeCell ref="D1:D2"/>
    <mergeCell ref="E1:E2"/>
  </mergeCells>
  <conditionalFormatting sqref="H3:H49 K3:K49">
    <cfRule type="cellIs" dxfId="0" priority="8" operator="greaterThan">
      <formula>0</formula>
    </cfRule>
  </conditionalFormatting>
  <conditionalFormatting sqref="S3:S5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scale="3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19"/>
  <sheetViews>
    <sheetView workbookViewId="0">
      <selection activeCell="B1" sqref="B1:C1"/>
    </sheetView>
  </sheetViews>
  <sheetFormatPr defaultColWidth="9.140625" defaultRowHeight="15" x14ac:dyDescent="0.25"/>
  <cols>
    <col min="2" max="2" width="25.140625" bestFit="1" customWidth="1"/>
    <col min="3" max="3" width="11.42578125" bestFit="1" customWidth="1"/>
    <col min="5" max="5" width="16.42578125" customWidth="1"/>
    <col min="8" max="8" width="16.42578125" bestFit="1" customWidth="1"/>
  </cols>
  <sheetData>
    <row r="1" spans="2:6" x14ac:dyDescent="0.25">
      <c r="B1" s="48" t="s">
        <v>3362</v>
      </c>
      <c r="C1" s="48"/>
      <c r="E1" s="48" t="s">
        <v>3361</v>
      </c>
      <c r="F1" s="48"/>
    </row>
    <row r="2" spans="2:6" x14ac:dyDescent="0.25">
      <c r="B2" t="s">
        <v>3356</v>
      </c>
      <c r="C2">
        <v>4435</v>
      </c>
      <c r="E2" t="s">
        <v>682</v>
      </c>
      <c r="F2">
        <f>COUNTIF(Base!$I:$I,"CURSO")</f>
        <v>976</v>
      </c>
    </row>
    <row r="3" spans="2:6" x14ac:dyDescent="0.25">
      <c r="B3" t="s">
        <v>3353</v>
      </c>
      <c r="C3">
        <f>COUNTIF(Base!$K:$K,"DS")</f>
        <v>614</v>
      </c>
      <c r="E3" t="s">
        <v>671</v>
      </c>
      <c r="F3">
        <f>COUNTIF(Base!$I:$I,"EMPRESTIMO")</f>
        <v>1</v>
      </c>
    </row>
    <row r="4" spans="2:6" x14ac:dyDescent="0.25">
      <c r="B4" t="s">
        <v>3354</v>
      </c>
      <c r="C4">
        <f>COUNTIF(Base!$K:$K,"PROEX")</f>
        <v>349</v>
      </c>
    </row>
    <row r="5" spans="2:6" x14ac:dyDescent="0.25">
      <c r="B5" t="s">
        <v>3349</v>
      </c>
      <c r="C5">
        <f>COUNTIF(Base!$K:$K,"AE")</f>
        <v>0</v>
      </c>
      <c r="E5" s="48" t="s">
        <v>3360</v>
      </c>
      <c r="F5" s="48"/>
    </row>
    <row r="6" spans="2:6" x14ac:dyDescent="0.25">
      <c r="B6" t="s">
        <v>3355</v>
      </c>
      <c r="C6">
        <f>SUM(C3:C5)</f>
        <v>963</v>
      </c>
      <c r="E6" t="s">
        <v>3357</v>
      </c>
      <c r="F6">
        <f>SUM(Cotas!F3:K48)</f>
        <v>1031</v>
      </c>
    </row>
    <row r="7" spans="2:6" x14ac:dyDescent="0.25">
      <c r="E7" t="s">
        <v>3358</v>
      </c>
      <c r="F7">
        <f>SUM(Cotas!F3:G48,Cotas!I3:J48)</f>
        <v>975</v>
      </c>
    </row>
    <row r="8" spans="2:6" x14ac:dyDescent="0.25">
      <c r="E8" t="s">
        <v>3359</v>
      </c>
      <c r="F8">
        <f>F6-F7</f>
        <v>56</v>
      </c>
    </row>
    <row r="10" spans="2:6" x14ac:dyDescent="0.25">
      <c r="B10" s="49" t="s">
        <v>3369</v>
      </c>
      <c r="C10" s="49"/>
      <c r="E10" s="48" t="s">
        <v>3371</v>
      </c>
      <c r="F10" s="48"/>
    </row>
    <row r="11" spans="2:6" x14ac:dyDescent="0.25">
      <c r="B11" s="11" t="s">
        <v>3363</v>
      </c>
      <c r="C11" s="11" t="s">
        <v>3364</v>
      </c>
      <c r="E11" t="s">
        <v>258</v>
      </c>
      <c r="F11">
        <f>COUNTIFS(Base!$I:$I,"EMPRESTIMO",Base!$E:$E,E11)</f>
        <v>0</v>
      </c>
    </row>
    <row r="12" spans="2:6" x14ac:dyDescent="0.25">
      <c r="B12" s="12" t="s">
        <v>3365</v>
      </c>
      <c r="C12" s="12">
        <v>167</v>
      </c>
      <c r="E12" t="s">
        <v>517</v>
      </c>
      <c r="F12">
        <f>COUNTIFS(Base!$I:$I,"EMPRESTIMO",Base!$E:$E,E12)</f>
        <v>1</v>
      </c>
    </row>
    <row r="13" spans="2:6" x14ac:dyDescent="0.25">
      <c r="B13" s="12" t="s">
        <v>3366</v>
      </c>
      <c r="C13" s="12">
        <v>147</v>
      </c>
    </row>
    <row r="14" spans="2:6" x14ac:dyDescent="0.25">
      <c r="B14" s="12" t="s">
        <v>3367</v>
      </c>
      <c r="C14" s="12">
        <v>15</v>
      </c>
    </row>
    <row r="15" spans="2:6" x14ac:dyDescent="0.25">
      <c r="B15" s="12" t="s">
        <v>3368</v>
      </c>
      <c r="C15" s="12">
        <v>1</v>
      </c>
    </row>
    <row r="17" spans="2:3" x14ac:dyDescent="0.25">
      <c r="B17" s="48" t="s">
        <v>3370</v>
      </c>
      <c r="C17" s="48"/>
    </row>
    <row r="18" spans="2:3" x14ac:dyDescent="0.25">
      <c r="B18" t="s">
        <v>258</v>
      </c>
      <c r="C18">
        <f>COUNTIF(Base!$E:$E,B18)</f>
        <v>447</v>
      </c>
    </row>
    <row r="19" spans="2:3" x14ac:dyDescent="0.25">
      <c r="B19" t="s">
        <v>517</v>
      </c>
      <c r="C19">
        <f>COUNTIF(Base!$E:$E,B19)</f>
        <v>568</v>
      </c>
    </row>
  </sheetData>
  <mergeCells count="6">
    <mergeCell ref="E1:F1"/>
    <mergeCell ref="E5:F5"/>
    <mergeCell ref="B1:C1"/>
    <mergeCell ref="B10:C10"/>
    <mergeCell ref="B17:C17"/>
    <mergeCell ref="E10:F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</vt:lpstr>
      <vt:lpstr>Canceladas</vt:lpstr>
      <vt:lpstr>Programas-Mestrado</vt:lpstr>
      <vt:lpstr>Programas-Doutorado</vt:lpstr>
      <vt:lpstr>Cotas</vt:lpstr>
      <vt:lpstr>Indicadores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Ufscar-174770</dc:creator>
  <cp:lastModifiedBy>Carolina Lucena</cp:lastModifiedBy>
  <cp:lastPrinted>2022-07-20T19:25:02Z</cp:lastPrinted>
  <dcterms:created xsi:type="dcterms:W3CDTF">2018-12-05T10:55:28Z</dcterms:created>
  <dcterms:modified xsi:type="dcterms:W3CDTF">2024-08-13T19:53:47Z</dcterms:modified>
</cp:coreProperties>
</file>